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共财政收支调整" sheetId="4" r:id="rId1"/>
    <sheet name="政府性基金调整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s1_">#REF!</definedName>
    <definedName name="_1s1_">#REF!</definedName>
    <definedName name="_Order1" hidden="1">255</definedName>
    <definedName name="_Order2" hidden="1">255</definedName>
    <definedName name="aa">#REF!</definedName>
    <definedName name="as">#REF!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>#REF!</definedName>
    <definedName name="_xlnm.Print_Area">#REF!</definedName>
    <definedName name="_xlnm.Print_Titles" localSheetId="0">公共财政收支调整!$1:3</definedName>
    <definedName name="_xlnm.Print_Titles" localSheetId="1">政府性基金调整!$1:3</definedName>
    <definedName name="_xlnm.Print_Titles">#N/A</definedName>
    <definedName name="xx">#REF!</definedName>
    <definedName name="yuefen">#REF!</definedName>
    <definedName name="工作">#REF!</definedName>
    <definedName name="公用">#REF!</definedName>
    <definedName name="汇率">#REF!</definedName>
    <definedName name="基本">#REF!</definedName>
    <definedName name="基础工业">#REF!</definedName>
    <definedName name="基林">#REF!</definedName>
    <definedName name="经">[2]咸宁市专款对帐单!$A$3:$E$53</definedName>
    <definedName name="经营承包">#REF!</definedName>
    <definedName name="科目决算项目">[3]咸宁市专款对帐单!$A$3:$E$53</definedName>
    <definedName name="楞次定律">#REF!</definedName>
    <definedName name="立">#N/A</definedName>
    <definedName name="目标示范区">[4]咸宁市专款对帐单!$A$3:$E$53</definedName>
    <definedName name="目目目止">[5]!BM8_SelectZBM.BM8_ZBMChangeKMM</definedName>
    <definedName name="欠妥">#REF!</definedName>
    <definedName name="日期">[6]基础编码!$I$2:$I$4</definedName>
    <definedName name="上工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项目明细">#REF!</definedName>
    <definedName name="性别">[7]基础编码!$H$2:$H$3</definedName>
    <definedName name="要不是表">#REF!</definedName>
    <definedName name="在职教职工类型">[8]基础编码!$J$2:$J$4</definedName>
    <definedName name="专项目">#REF!</definedName>
    <definedName name="专项转移支付">#REF!</definedName>
    <definedName name="_xlnm.Print_Area" localSheetId="0">公共财政收支调整!$A$1:$J$50</definedName>
  </definedNames>
  <calcPr calcId="144525"/>
</workbook>
</file>

<file path=xl/sharedStrings.xml><?xml version="1.0" encoding="utf-8"?>
<sst xmlns="http://schemas.openxmlformats.org/spreadsheetml/2006/main" count="108">
  <si>
    <t>2018年公共财政预算收支调整表</t>
  </si>
  <si>
    <t>金额单位：万元</t>
  </si>
  <si>
    <t>收       入</t>
  </si>
  <si>
    <t>预算数</t>
  </si>
  <si>
    <t>调整数</t>
  </si>
  <si>
    <t>增减</t>
  </si>
  <si>
    <t>调幅</t>
  </si>
  <si>
    <t>支      出</t>
  </si>
  <si>
    <t>一、税收收入</t>
  </si>
  <si>
    <t>一、本级公共财政预算支出</t>
  </si>
  <si>
    <t>增值税</t>
  </si>
  <si>
    <t>一般公共服务支出</t>
  </si>
  <si>
    <t>营改增</t>
  </si>
  <si>
    <t>公共安全支出</t>
  </si>
  <si>
    <t>营业税</t>
  </si>
  <si>
    <t>教育支出</t>
  </si>
  <si>
    <t>企业所得税</t>
  </si>
  <si>
    <t>科学技术支出</t>
  </si>
  <si>
    <t>个人所得税</t>
  </si>
  <si>
    <t>文化体育与传媒支出</t>
  </si>
  <si>
    <t>资源税</t>
  </si>
  <si>
    <t>社会保障和就业支出</t>
  </si>
  <si>
    <t>城市维护建设税</t>
  </si>
  <si>
    <t>医疗卫生与计划生育支出</t>
  </si>
  <si>
    <t>房产税</t>
  </si>
  <si>
    <t>节能环保支出</t>
  </si>
  <si>
    <t>印花税</t>
  </si>
  <si>
    <t>城乡社区支出</t>
  </si>
  <si>
    <t>土地使用税</t>
  </si>
  <si>
    <t>农林水支出</t>
  </si>
  <si>
    <t>土地增值税</t>
  </si>
  <si>
    <t>交通运输支出</t>
  </si>
  <si>
    <t>车船税</t>
  </si>
  <si>
    <t>资源勘探信息等支出</t>
  </si>
  <si>
    <t>耕地占用税</t>
  </si>
  <si>
    <t>商业服务业等支出</t>
  </si>
  <si>
    <t>契税</t>
  </si>
  <si>
    <t>金融支出</t>
  </si>
  <si>
    <t>环境保护税</t>
  </si>
  <si>
    <t>援助其他地区支出</t>
  </si>
  <si>
    <t>二、非税收入</t>
  </si>
  <si>
    <t>国土海洋气象等支出</t>
  </si>
  <si>
    <t>专项收入</t>
  </si>
  <si>
    <t>住房保障支出</t>
  </si>
  <si>
    <t>行政事业性收费收入</t>
  </si>
  <si>
    <t>粮油物资储备支出</t>
  </si>
  <si>
    <t>罚没收入</t>
  </si>
  <si>
    <t>债务付息支出</t>
  </si>
  <si>
    <t>国有资源（资产）有偿使用收入</t>
  </si>
  <si>
    <t>其他支出</t>
  </si>
  <si>
    <t>三、上级补助收入</t>
  </si>
  <si>
    <t>二、政府债券还本支出</t>
  </si>
  <si>
    <t>（一）返还性收入</t>
  </si>
  <si>
    <t>三、上解支出</t>
  </si>
  <si>
    <t>1.消增两税返还</t>
  </si>
  <si>
    <t>原体制上解支出</t>
  </si>
  <si>
    <t>2.财政体制调整基数返还收入</t>
  </si>
  <si>
    <t>调整完善财政体制上解</t>
  </si>
  <si>
    <t>3、营改增税收返还收入</t>
  </si>
  <si>
    <t>专项上解支出</t>
  </si>
  <si>
    <t>4.成品油价格和税费改革税收返还</t>
  </si>
  <si>
    <t>出口退税专项上解</t>
  </si>
  <si>
    <t>（二）一般性转移支付收入</t>
  </si>
  <si>
    <t>1.均衡性转移支付收入</t>
  </si>
  <si>
    <t>2、政策性转移支付补助</t>
  </si>
  <si>
    <t>3.调整工资转移支付补助</t>
  </si>
  <si>
    <t>4.农村税费改革转移支付</t>
  </si>
  <si>
    <t>4.县级基本财力保障补助</t>
  </si>
  <si>
    <t>5.产粮油大县补助</t>
  </si>
  <si>
    <t>6.成品油价格和税费改革转移支付补助</t>
  </si>
  <si>
    <t>7.基层公检法司转移支付补助</t>
  </si>
  <si>
    <t>8.义务教育等转移支付</t>
  </si>
  <si>
    <t>9.基本养老保险和低保转移支付</t>
  </si>
  <si>
    <t>10.医疗卫生转移支付</t>
  </si>
  <si>
    <t>11.村级公益事业奖补等转移支付</t>
  </si>
  <si>
    <t>12.企事业单位划转补助</t>
  </si>
  <si>
    <t>13.结算补助收入</t>
  </si>
  <si>
    <t>（三）专项性转移支付</t>
  </si>
  <si>
    <t>四、债券收入</t>
  </si>
  <si>
    <t>五、上年结余</t>
  </si>
  <si>
    <t>六、调入资金</t>
  </si>
  <si>
    <t>收入合计</t>
  </si>
  <si>
    <t>支出合计</t>
  </si>
  <si>
    <t>2018年政府性基金预算收支调整表</t>
  </si>
  <si>
    <t>一、国有土地收益基金收入</t>
  </si>
  <si>
    <t>一、社会保障和就业支出</t>
  </si>
  <si>
    <t>二、农业土地开发资金收入</t>
  </si>
  <si>
    <t>二、节能环保支出</t>
  </si>
  <si>
    <t>三、国有土地使用权出让收入</t>
  </si>
  <si>
    <t>三、城乡社区支出</t>
  </si>
  <si>
    <t xml:space="preserve">   国有土地使用权出让收入安排的支出</t>
  </si>
  <si>
    <t xml:space="preserve">   国有土地收益基金支出</t>
  </si>
  <si>
    <t xml:space="preserve">   农业土地开发资金支出</t>
  </si>
  <si>
    <t>四、农林水支出</t>
  </si>
  <si>
    <t>五、交通运输支出</t>
  </si>
  <si>
    <t>六、其他支出</t>
  </si>
  <si>
    <t>七、债务发行费支出</t>
  </si>
  <si>
    <t>八、商业服务业等支出</t>
  </si>
  <si>
    <t xml:space="preserve">  </t>
  </si>
  <si>
    <t>转移性支出</t>
  </si>
  <si>
    <t xml:space="preserve">    　政府性基金补助收入</t>
  </si>
  <si>
    <t xml:space="preserve">    调出资金</t>
  </si>
  <si>
    <t xml:space="preserve">      债务转贷收入</t>
  </si>
  <si>
    <t xml:space="preserve">    年终结余</t>
  </si>
  <si>
    <t xml:space="preserve">      上年结余收入</t>
  </si>
  <si>
    <t>债务还本付息</t>
  </si>
  <si>
    <t>收入总计</t>
  </si>
  <si>
    <t>支出总计</t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</si>
</sst>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176" formatCode="#,##0;\(#,##0\)"/>
    <numFmt numFmtId="177" formatCode="&quot;$&quot;#,##0_);[Red]\(&quot;$&quot;#,##0\)"/>
    <numFmt numFmtId="178" formatCode="&quot;$&quot;#,##0.00_);[Red]\(&quot;$&quot;#,##0.00\)"/>
    <numFmt numFmtId="44" formatCode="_ &quot;￥&quot;* #,##0.00_ ;_ &quot;￥&quot;* \-#,##0.00_ ;_ &quot;￥&quot;* &quot;-&quot;??_ ;_ @_ "/>
    <numFmt numFmtId="179" formatCode="\$#,##0.00;\(\$#,##0.00\)"/>
    <numFmt numFmtId="180" formatCode="_(&quot;$&quot;* #,##0.00_);_(&quot;$&quot;* \(#,##0.00\);_(&quot;$&quot;* &quot;-&quot;??_);_(@_)"/>
    <numFmt numFmtId="181" formatCode="_-&quot;$&quot;\ * #,##0_-;_-&quot;$&quot;\ * #,##0\-;_-&quot;$&quot;\ * &quot;-&quot;_-;_-@_-"/>
    <numFmt numFmtId="42" formatCode="_ &quot;￥&quot;* #,##0_ ;_ &quot;￥&quot;* \-#,##0_ ;_ &quot;￥&quot;* &quot;-&quot;_ ;_ @_ "/>
    <numFmt numFmtId="43" formatCode="_ * #,##0.00_ ;_ * \-#,##0.00_ ;_ * &quot;-&quot;??_ ;_ @_ "/>
    <numFmt numFmtId="182" formatCode="#,##0.00_ "/>
    <numFmt numFmtId="183" formatCode="#,##0.0_);\(#,##0.0\)"/>
    <numFmt numFmtId="184" formatCode="&quot;$&quot;\ #,##0_-;[Red]&quot;$&quot;\ #,##0\-"/>
    <numFmt numFmtId="185" formatCode="yy\.mm\.dd"/>
    <numFmt numFmtId="186" formatCode="_-&quot;$&quot;\ * #,##0.00_-;_-&quot;$&quot;\ * #,##0.00\-;_-&quot;$&quot;\ * &quot;-&quot;??_-;_-@_-"/>
    <numFmt numFmtId="187" formatCode="_ \¥* #,##0_ ;_ \¥* \-#,##0_ ;_ \¥* &quot;-&quot;_ ;_ @_ "/>
    <numFmt numFmtId="188" formatCode="_-&quot;$&quot;* #,##0_-;\-&quot;$&quot;* #,##0_-;_-&quot;$&quot;* &quot;-&quot;_-;_-@_-"/>
    <numFmt numFmtId="189" formatCode="&quot;$&quot;#,##0;[Red]\-&quot;$&quot;#,##0"/>
    <numFmt numFmtId="190" formatCode="#,##0.0000"/>
    <numFmt numFmtId="191" formatCode="\$#,##0;\(\$#,##0\)"/>
    <numFmt numFmtId="192" formatCode="_ \¥* #,##0.00_ ;_ \¥* \-#,##0.00_ ;_ \¥* &quot;-&quot;??_ ;_ @_ "/>
    <numFmt numFmtId="193" formatCode="#,##0.000"/>
    <numFmt numFmtId="194" formatCode="_(&quot;$&quot;* #,##0_);_(&quot;$&quot;* \(#,##0\);_(&quot;$&quot;* &quot;-&quot;_);_(@_)"/>
    <numFmt numFmtId="195" formatCode="&quot;$&quot;\ #,##0.00_-;[Red]&quot;$&quot;\ #,##0.00\-"/>
    <numFmt numFmtId="196" formatCode="0.00_ "/>
    <numFmt numFmtId="197" formatCode="_-* #,##0.00_-;\-* #,##0.00_-;_-* &quot;-&quot;??_-;_-@_-"/>
    <numFmt numFmtId="198" formatCode="#,##0;\-#,##0;&quot;-&quot;"/>
    <numFmt numFmtId="199" formatCode="#\ ??/??"/>
    <numFmt numFmtId="200" formatCode="_ * #,##0_ ;_ * \-#,##0_ ;_ * &quot;-&quot;??_ ;_ @_ "/>
    <numFmt numFmtId="201" formatCode="#,##0_ "/>
    <numFmt numFmtId="202" formatCode="&quot;$&quot;#,##0;\-&quot;$&quot;#,##0"/>
    <numFmt numFmtId="203" formatCode="0.0"/>
  </numFmts>
  <fonts count="63"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楷体"/>
      <charset val="134"/>
    </font>
    <font>
      <b/>
      <sz val="18"/>
      <color indexed="56"/>
      <name val="宋体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trike/>
      <sz val="12"/>
      <name val="宋体"/>
      <charset val="134"/>
    </font>
    <font>
      <sz val="10"/>
      <name val="MS Sans Serif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i/>
      <sz val="12"/>
      <name val="宋体"/>
      <charset val="134"/>
    </font>
    <font>
      <sz val="8"/>
      <name val="仿宋_GB2312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vertAlign val="superscript"/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name val="Geneva"/>
      <charset val="134"/>
    </font>
    <font>
      <b/>
      <sz val="8"/>
      <name val="仿宋_GB2312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sz val="12"/>
      <name val="Helv"/>
      <charset val="134"/>
    </font>
    <font>
      <sz val="7"/>
      <name val="Small Fonts"/>
      <charset val="134"/>
    </font>
    <font>
      <b/>
      <sz val="9"/>
      <name val="Arial"/>
      <charset val="134"/>
    </font>
    <font>
      <sz val="12"/>
      <name val="Arial"/>
      <charset val="134"/>
    </font>
    <font>
      <sz val="12"/>
      <name val="官帕眉"/>
      <charset val="134"/>
    </font>
    <font>
      <u/>
      <sz val="12"/>
      <name val="宋体"/>
      <charset val="134"/>
    </font>
    <font>
      <sz val="8"/>
      <name val="Arial"/>
      <charset val="134"/>
    </font>
    <font>
      <vertAlign val="subscript"/>
      <sz val="12"/>
      <name val="宋体"/>
      <charset val="134"/>
    </font>
    <font>
      <b/>
      <sz val="12"/>
      <name val="Arial"/>
      <charset val="134"/>
    </font>
    <font>
      <sz val="12"/>
      <name val="Courier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u/>
      <sz val="12"/>
      <color indexed="3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9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7" fillId="0" borderId="0">
      <alignment horizontal="center" vertical="center" wrapText="1"/>
      <protection locked="0"/>
    </xf>
    <xf numFmtId="41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7" fillId="0" borderId="0">
      <alignment vertical="center"/>
    </xf>
    <xf numFmtId="0" fontId="29" fillId="2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5" fontId="7" fillId="0" borderId="5" applyFill="0" applyProtection="0">
      <alignment horizontal="right" vertical="center"/>
    </xf>
    <xf numFmtId="0" fontId="6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3" fillId="29" borderId="1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>
      <alignment horizontal="left"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" fillId="0" borderId="0">
      <alignment vertical="center"/>
    </xf>
    <xf numFmtId="0" fontId="8" fillId="2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18" fillId="0" borderId="8" applyNumberFormat="0" applyFill="0" applyAlignment="0" applyProtection="0">
      <alignment vertical="center"/>
    </xf>
    <xf numFmtId="49" fontId="7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4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18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84" fontId="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2" fillId="0" borderId="5" applyNumberFormat="0" applyFill="0" applyProtection="0">
      <alignment horizontal="center" vertical="center"/>
    </xf>
    <xf numFmtId="0" fontId="8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3" fontId="21" fillId="0" borderId="0" applyFont="0" applyFill="0" applyBorder="0" applyAlignment="0" applyProtection="0">
      <alignment vertical="center"/>
    </xf>
    <xf numFmtId="14" fontId="17" fillId="0" borderId="0">
      <alignment horizontal="center" vertical="center" wrapText="1"/>
      <protection locked="0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9" borderId="6">
      <alignment vertical="center"/>
      <protection locked="0"/>
    </xf>
    <xf numFmtId="0" fontId="8" fillId="24" borderId="0" applyNumberFormat="0" applyBorder="0" applyAlignment="0" applyProtection="0">
      <alignment vertical="center"/>
    </xf>
    <xf numFmtId="0" fontId="7" fillId="0" borderId="14" applyNumberFormat="0" applyFill="0" applyProtection="0">
      <alignment horizontal="left" vertical="center"/>
    </xf>
    <xf numFmtId="0" fontId="24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8" fillId="24" borderId="0" applyNumberFormat="0" applyBorder="0" applyAlignment="0" applyProtection="0">
      <alignment vertical="center"/>
    </xf>
    <xf numFmtId="0" fontId="23" fillId="0" borderId="0">
      <alignment vertical="center"/>
      <protection locked="0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" fontId="21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95" fontId="7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0" fillId="1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198" fontId="44" fillId="0" borderId="0" applyFill="0" applyBorder="0" applyAlignment="0">
      <alignment vertical="center"/>
    </xf>
    <xf numFmtId="0" fontId="45" fillId="0" borderId="16">
      <alignment horizontal="center" vertical="center"/>
    </xf>
    <xf numFmtId="0" fontId="28" fillId="15" borderId="10" applyNumberFormat="0" applyAlignment="0" applyProtection="0">
      <alignment vertical="center"/>
    </xf>
    <xf numFmtId="0" fontId="0" fillId="0" borderId="0" applyNumberFormat="0" applyFont="0" applyFill="0" applyBorder="0" applyProtection="0">
      <alignment horizontal="center" vertical="center"/>
    </xf>
    <xf numFmtId="0" fontId="33" fillId="29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43" fillId="0" borderId="0">
      <alignment vertical="center"/>
    </xf>
    <xf numFmtId="197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186" fontId="7" fillId="0" borderId="0" applyFont="0" applyFill="0" applyBorder="0" applyAlignment="0" applyProtection="0">
      <alignment vertical="center"/>
    </xf>
    <xf numFmtId="179" fontId="43" fillId="0" borderId="0">
      <alignment vertical="center"/>
    </xf>
    <xf numFmtId="0" fontId="49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191" fontId="4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2" fontId="49" fillId="0" borderId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36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38" fontId="52" fillId="15" borderId="0" applyNumberFormat="0" applyBorder="0" applyAlignment="0" applyProtection="0">
      <alignment vertical="center"/>
    </xf>
    <xf numFmtId="0" fontId="30" fillId="0" borderId="0" applyNumberFormat="0" applyFill="0" applyBorder="0" applyProtection="0">
      <alignment horizontal="left" vertical="center"/>
    </xf>
    <xf numFmtId="0" fontId="30" fillId="0" borderId="0" applyNumberFormat="0" applyFill="0" applyBorder="0" applyProtection="0">
      <alignment horizontal="left" vertical="center"/>
    </xf>
    <xf numFmtId="0" fontId="30" fillId="0" borderId="0" applyNumberFormat="0" applyFill="0" applyBorder="0" applyProtection="0">
      <alignment horizontal="left" vertical="center"/>
    </xf>
    <xf numFmtId="0" fontId="30" fillId="0" borderId="0" applyNumberFormat="0" applyFill="0" applyBorder="0" applyProtection="0">
      <alignment horizontal="left" vertical="center"/>
    </xf>
    <xf numFmtId="0" fontId="30" fillId="0" borderId="0" applyNumberFormat="0" applyFill="0" applyBorder="0" applyProtection="0">
      <alignment horizontal="left" vertical="center"/>
    </xf>
    <xf numFmtId="0" fontId="30" fillId="0" borderId="0" applyNumberFormat="0" applyFill="0" applyBorder="0" applyProtection="0">
      <alignment horizontal="left" vertical="center"/>
    </xf>
    <xf numFmtId="0" fontId="54" fillId="0" borderId="18" applyNumberFormat="0" applyAlignment="0" applyProtection="0">
      <alignment horizontal="left" vertical="center"/>
    </xf>
    <xf numFmtId="0" fontId="54" fillId="0" borderId="19">
      <alignment horizontal="left" vertical="center"/>
    </xf>
    <xf numFmtId="0" fontId="56" fillId="0" borderId="0" applyProtection="0">
      <alignment vertical="center"/>
    </xf>
    <xf numFmtId="0" fontId="54" fillId="0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0" fontId="52" fillId="4" borderId="2" applyNumberFormat="0" applyBorder="0" applyAlignment="0" applyProtection="0">
      <alignment vertical="center"/>
    </xf>
    <xf numFmtId="183" fontId="46" fillId="42" borderId="0">
      <alignment vertical="center"/>
    </xf>
    <xf numFmtId="0" fontId="22" fillId="19" borderId="10" applyNumberFormat="0" applyAlignment="0" applyProtection="0">
      <alignment vertical="center"/>
    </xf>
    <xf numFmtId="0" fontId="33" fillId="29" borderId="13" applyNumberFormat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183" fontId="59" fillId="43" borderId="0">
      <alignment vertical="center"/>
    </xf>
    <xf numFmtId="38" fontId="21" fillId="0" borderId="0" applyFont="0" applyFill="0" applyBorder="0" applyAlignment="0" applyProtection="0">
      <alignment vertical="center"/>
    </xf>
    <xf numFmtId="40" fontId="21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37" fontId="47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9" fillId="4" borderId="4" applyNumberFormat="0" applyFont="0" applyAlignment="0" applyProtection="0">
      <alignment vertical="center"/>
    </xf>
    <xf numFmtId="0" fontId="0" fillId="0" borderId="0" applyNumberFormat="0" applyFont="0" applyFill="0" applyBorder="0" applyProtection="0">
      <alignment horizontal="left" vertical="center" indent="2"/>
    </xf>
    <xf numFmtId="0" fontId="19" fillId="15" borderId="9" applyNumberFormat="0" applyAlignment="0" applyProtection="0">
      <alignment vertical="center"/>
    </xf>
    <xf numFmtId="10" fontId="7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99" fontId="7" fillId="0" borderId="0" applyFont="0" applyFill="0" applyProtection="0">
      <alignment vertical="center"/>
    </xf>
    <xf numFmtId="15" fontId="21" fillId="0" borderId="0" applyFont="0" applyFill="0" applyBorder="0" applyAlignment="0" applyProtection="0">
      <alignment vertical="center"/>
    </xf>
    <xf numFmtId="4" fontId="21" fillId="0" borderId="0" applyFont="0" applyFill="0" applyBorder="0" applyAlignment="0" applyProtection="0">
      <alignment vertical="center"/>
    </xf>
    <xf numFmtId="0" fontId="21" fillId="41" borderId="0" applyNumberFormat="0" applyFont="0" applyBorder="0" applyAlignment="0" applyProtection="0">
      <alignment vertical="center"/>
    </xf>
    <xf numFmtId="0" fontId="14" fillId="9" borderId="6">
      <alignment vertical="center"/>
      <protection locked="0"/>
    </xf>
    <xf numFmtId="0" fontId="5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9" borderId="6">
      <alignment vertical="center"/>
      <protection locked="0"/>
    </xf>
    <xf numFmtId="0" fontId="8" fillId="8" borderId="0" applyNumberFormat="0" applyBorder="0" applyAlignment="0" applyProtection="0">
      <alignment vertical="center"/>
    </xf>
    <xf numFmtId="0" fontId="14" fillId="9" borderId="6">
      <alignment vertical="center"/>
      <protection locked="0"/>
    </xf>
    <xf numFmtId="0" fontId="14" fillId="9" borderId="6">
      <alignment vertical="center"/>
      <protection locked="0"/>
    </xf>
    <xf numFmtId="0" fontId="0" fillId="0" borderId="0" applyFill="0" applyBorder="0">
      <alignment vertical="center"/>
    </xf>
    <xf numFmtId="0" fontId="30" fillId="0" borderId="0" applyNumberFormat="0" applyFill="0" applyBorder="0" applyProtection="0">
      <alignment horizontal="center"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9" fillId="0" borderId="17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94" fontId="7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7" fillId="0" borderId="14" applyNumberFormat="0" applyFill="0" applyProtection="0">
      <alignment horizontal="right" vertical="center"/>
    </xf>
    <xf numFmtId="0" fontId="18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58" fillId="0" borderId="14" applyNumberFormat="0" applyFill="0" applyProtection="0">
      <alignment horizontal="center" vertical="center"/>
    </xf>
    <xf numFmtId="0" fontId="5" fillId="0" borderId="2">
      <alignment horizontal="distributed" vertical="center" wrapText="1"/>
    </xf>
    <xf numFmtId="0" fontId="5" fillId="0" borderId="2">
      <alignment horizontal="distributed" vertical="center" wrapText="1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31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5" applyNumberFormat="0" applyFill="0" applyProtection="0">
      <alignment horizontal="left" vertical="center"/>
    </xf>
    <xf numFmtId="0" fontId="40" fillId="0" borderId="15" applyNumberFormat="0" applyFill="0" applyAlignment="0" applyProtection="0">
      <alignment vertical="center"/>
    </xf>
    <xf numFmtId="190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20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0" fillId="0" borderId="0">
      <alignment vertical="center"/>
    </xf>
    <xf numFmtId="0" fontId="15" fillId="4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1" fontId="7" fillId="0" borderId="5" applyFill="0" applyProtection="0">
      <alignment horizontal="center" vertical="center"/>
    </xf>
    <xf numFmtId="1" fontId="5" fillId="0" borderId="2">
      <alignment vertical="center"/>
      <protection locked="0"/>
    </xf>
    <xf numFmtId="1" fontId="5" fillId="0" borderId="2">
      <alignment vertical="center"/>
      <protection locked="0"/>
    </xf>
    <xf numFmtId="203" fontId="5" fillId="0" borderId="2">
      <alignment vertical="center"/>
      <protection locked="0"/>
    </xf>
    <xf numFmtId="203" fontId="5" fillId="0" borderId="2">
      <alignment vertical="center"/>
      <protection locked="0"/>
    </xf>
    <xf numFmtId="43" fontId="7" fillId="0" borderId="0" applyFont="0" applyFill="0" applyBorder="0" applyAlignment="0" applyProtection="0">
      <alignment vertical="center"/>
    </xf>
  </cellStyleXfs>
  <cellXfs count="38">
    <xf numFmtId="0" fontId="0" fillId="0" borderId="0" xfId="0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201" fontId="1" fillId="0" borderId="2" xfId="0" applyNumberFormat="1" applyFont="1" applyFill="1" applyBorder="1" applyAlignment="1">
      <alignment vertical="center"/>
    </xf>
    <xf numFmtId="196" fontId="1" fillId="0" borderId="3" xfId="0" applyNumberFormat="1" applyFont="1" applyFill="1" applyBorder="1" applyAlignment="1">
      <alignment vertical="center"/>
    </xf>
    <xf numFmtId="0" fontId="1" fillId="0" borderId="3" xfId="233" applyNumberFormat="1" applyFont="1" applyFill="1" applyBorder="1" applyAlignment="1" applyProtection="1">
      <alignment vertical="center" wrapText="1"/>
    </xf>
    <xf numFmtId="0" fontId="1" fillId="0" borderId="2" xfId="233" applyNumberFormat="1" applyFont="1" applyFill="1" applyBorder="1" applyAlignment="1" applyProtection="1">
      <alignment horizontal="left" vertical="center" wrapText="1"/>
    </xf>
    <xf numFmtId="0" fontId="1" fillId="0" borderId="2" xfId="233" applyNumberFormat="1" applyFont="1" applyFill="1" applyBorder="1" applyAlignment="1" applyProtection="1">
      <alignment vertical="center" wrapText="1"/>
    </xf>
    <xf numFmtId="0" fontId="4" fillId="0" borderId="2" xfId="233" applyNumberFormat="1" applyFont="1" applyFill="1" applyBorder="1" applyAlignment="1" applyProtection="1">
      <alignment horizontal="left" vertical="center" wrapText="1"/>
    </xf>
    <xf numFmtId="201" fontId="1" fillId="0" borderId="3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201" fontId="1" fillId="0" borderId="2" xfId="233" applyNumberFormat="1" applyFont="1" applyFill="1" applyBorder="1" applyAlignment="1" applyProtection="1">
      <alignment vertical="center" wrapText="1"/>
    </xf>
    <xf numFmtId="196" fontId="1" fillId="0" borderId="2" xfId="0" applyNumberFormat="1" applyFont="1" applyFill="1" applyBorder="1" applyAlignment="1">
      <alignment vertical="center"/>
    </xf>
    <xf numFmtId="200" fontId="1" fillId="0" borderId="0" xfId="0" applyNumberFormat="1" applyFont="1" applyFill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201" fontId="1" fillId="2" borderId="2" xfId="0" applyNumberFormat="1" applyFont="1" applyFill="1" applyBorder="1" applyAlignment="1">
      <alignment vertical="center"/>
    </xf>
    <xf numFmtId="182" fontId="1" fillId="0" borderId="2" xfId="0" applyNumberFormat="1" applyFont="1" applyFill="1" applyBorder="1" applyAlignment="1">
      <alignment horizontal="right" vertical="center"/>
    </xf>
    <xf numFmtId="0" fontId="1" fillId="0" borderId="2" xfId="233" applyNumberFormat="1" applyFont="1" applyFill="1" applyBorder="1" applyAlignment="1" applyProtection="1">
      <alignment horizontal="left" vertical="center" wrapText="1" indent="1"/>
    </xf>
    <xf numFmtId="201" fontId="1" fillId="0" borderId="2" xfId="233" applyNumberFormat="1" applyFont="1" applyFill="1" applyBorder="1" applyAlignment="1" applyProtection="1">
      <alignment horizontal="left" vertical="center" wrapText="1" indent="1"/>
    </xf>
    <xf numFmtId="201" fontId="1" fillId="2" borderId="2" xfId="233" applyNumberFormat="1" applyFont="1" applyFill="1" applyBorder="1" applyAlignment="1" applyProtection="1">
      <alignment vertical="center" wrapText="1"/>
    </xf>
    <xf numFmtId="201" fontId="1" fillId="0" borderId="2" xfId="0" applyNumberFormat="1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2"/>
    </xf>
    <xf numFmtId="0" fontId="1" fillId="0" borderId="2" xfId="233" applyNumberFormat="1" applyFont="1" applyFill="1" applyBorder="1" applyAlignment="1" applyProtection="1">
      <alignment horizontal="left" vertical="center" wrapText="1" indent="2"/>
    </xf>
    <xf numFmtId="201" fontId="1" fillId="0" borderId="2" xfId="0" applyNumberFormat="1" applyFont="1" applyFill="1" applyBorder="1" applyAlignment="1">
      <alignment horizontal="right" vertical="center"/>
    </xf>
    <xf numFmtId="201" fontId="1" fillId="0" borderId="2" xfId="0" applyNumberFormat="1" applyFont="1" applyFill="1" applyBorder="1" applyAlignment="1">
      <alignment horizontal="center" vertical="center"/>
    </xf>
    <xf numFmtId="200" fontId="1" fillId="2" borderId="0" xfId="0" applyNumberFormat="1" applyFont="1" applyFill="1" applyAlignment="1"/>
    <xf numFmtId="182" fontId="1" fillId="0" borderId="2" xfId="0" applyNumberFormat="1" applyFont="1" applyFill="1" applyBorder="1" applyAlignment="1">
      <alignment vertical="center"/>
    </xf>
    <xf numFmtId="4" fontId="1" fillId="0" borderId="0" xfId="0" applyNumberFormat="1" applyFont="1" applyFill="1" applyAlignment="1">
      <alignment vertical="center"/>
    </xf>
  </cellXfs>
  <cellStyles count="30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em" xfId="7"/>
    <cellStyle name="Accent2 - 40%" xfId="8"/>
    <cellStyle name="40% - 强调文字颜色 3" xfId="9" builtinId="39"/>
    <cellStyle name="计算 2" xfId="10"/>
    <cellStyle name="MS Sans Serif" xfId="11"/>
    <cellStyle name="差" xfId="12" builtinId="27"/>
    <cellStyle name="千位分隔" xfId="13" builtinId="3"/>
    <cellStyle name="超链接" xfId="14" builtinId="8"/>
    <cellStyle name="日期" xfId="15"/>
    <cellStyle name="Accent2 - 60%" xfId="16"/>
    <cellStyle name="60% - 强调文字颜色 3" xfId="17" builtinId="40"/>
    <cellStyle name="百分比" xfId="18" builtinId="5"/>
    <cellStyle name="已访问的超链接" xfId="19" builtinId="9"/>
    <cellStyle name="注释" xfId="20" builtinId="10"/>
    <cellStyle name="常规 6" xfId="21"/>
    <cellStyle name="_ET_STYLE_NoName_00__Sheet3" xfId="22"/>
    <cellStyle name=".style16" xfId="23"/>
    <cellStyle name="60% - 强调文字颜色 2" xfId="24" builtinId="36"/>
    <cellStyle name="标题 4" xfId="25" builtinId="19"/>
    <cellStyle name="警告文本" xfId="26" builtinId="11"/>
    <cellStyle name="标题" xfId="27" builtinId="15"/>
    <cellStyle name="_Book1_1" xfId="28"/>
    <cellStyle name=".font2" xfId="29"/>
    <cellStyle name="解释性文本" xfId="30" builtinId="53"/>
    <cellStyle name=".style18" xfId="31"/>
    <cellStyle name="标题 1" xfId="32" builtinId="16"/>
    <cellStyle name=".style19" xfId="33"/>
    <cellStyle name="标题 2" xfId="34" builtinId="17"/>
    <cellStyle name="_20100326高清市院遂宁检察院1080P配置清单26日改" xfId="35"/>
    <cellStyle name="60% - 强调文字颜色 1" xfId="36" builtinId="32"/>
    <cellStyle name="Accent1_Book1" xfId="37"/>
    <cellStyle name="标题 3" xfId="38" builtinId="18"/>
    <cellStyle name="60% - 强调文字颜色 4" xfId="39" builtinId="44"/>
    <cellStyle name="输出" xfId="40" builtinId="21"/>
    <cellStyle name="Input" xfId="4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Currency [0]" xfId="46"/>
    <cellStyle name="强调文字颜色 2" xfId="47" builtinId="33"/>
    <cellStyle name="链接单元格" xfId="48" builtinId="24"/>
    <cellStyle name="汇总" xfId="49" builtinId="25"/>
    <cellStyle name="好" xfId="50" builtinId="26"/>
    <cellStyle name="Heading 3" xfId="51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强调文字颜色 3" xfId="60" builtinId="37"/>
    <cellStyle name="PSChar" xfId="61"/>
    <cellStyle name="强调文字颜色 4" xfId="62" builtinId="41"/>
    <cellStyle name="20% - 强调文字颜色 4" xfId="63" builtinId="42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适中 2" xfId="69"/>
    <cellStyle name="_弱电系统设备配置报价清单" xfId="70"/>
    <cellStyle name="40% - 强调文字颜色 6" xfId="71" builtinId="51"/>
    <cellStyle name="60% - 强调文字颜色 6" xfId="72" builtinId="52"/>
    <cellStyle name=".font0" xfId="73"/>
    <cellStyle name=" 1" xfId="74"/>
    <cellStyle name="@page" xfId="75"/>
    <cellStyle name="常规 5" xfId="76"/>
    <cellStyle name="60% - 强调文字颜色 2 2" xfId="77"/>
    <cellStyle name=".style20" xfId="78"/>
    <cellStyle name=".font1" xfId="79"/>
    <cellStyle name="Accent2 - 20%" xfId="80"/>
    <cellStyle name="_Book1_2" xfId="81"/>
    <cellStyle name="分级显示行_1_13区汇总" xfId="82"/>
    <cellStyle name="sup" xfId="83"/>
    <cellStyle name=".font3" xfId="84"/>
    <cellStyle name=".style17" xfId="85"/>
    <cellStyle name="_Book1" xfId="86"/>
    <cellStyle name="Heading 1" xfId="87"/>
    <cellStyle name="_Book1_3" xfId="88"/>
    <cellStyle name="_ET_STYLE_NoName_00_" xfId="89"/>
    <cellStyle name="_ET_STYLE_NoName_00__Book1" xfId="90"/>
    <cellStyle name="_ET_STYLE_NoName_00__Book1_1" xfId="91"/>
    <cellStyle name="Accent1 - 20%" xfId="92"/>
    <cellStyle name="20% - Accent1" xfId="93"/>
    <cellStyle name="0,0_x000d_&#10;NA_x000d_&#10;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强调文字颜色 1 2" xfId="100"/>
    <cellStyle name="20% - 强调文字颜色 2 2" xfId="101"/>
    <cellStyle name="Heading 2" xfId="102"/>
    <cellStyle name="20% - 强调文字颜色 3 2" xfId="103"/>
    <cellStyle name="常规 3" xfId="104"/>
    <cellStyle name="Mon閠aire_!!!GO" xfId="105"/>
    <cellStyle name="20% - 强调文字颜色 4 2" xfId="106"/>
    <cellStyle name="寘嬫愗傝_Region Orders (2)" xfId="107"/>
    <cellStyle name="20% - 强调文字颜色 5 2" xfId="108"/>
    <cellStyle name="20% - 强调文字颜色 6 2" xfId="109"/>
    <cellStyle name="40% - Accent1" xfId="110"/>
    <cellStyle name="40% - Accent2" xfId="111"/>
    <cellStyle name="40% - Accent3" xfId="112"/>
    <cellStyle name="Normal - Style1" xfId="113"/>
    <cellStyle name="40% - Accent4" xfId="114"/>
    <cellStyle name="警告文本 2" xfId="115"/>
    <cellStyle name="40% - Accent5" xfId="116"/>
    <cellStyle name="40% - Accent6" xfId="117"/>
    <cellStyle name="40% - 强调文字颜色 1 2" xfId="118"/>
    <cellStyle name="40% - 强调文字颜色 2 2" xfId="119"/>
    <cellStyle name="40% - 强调文字颜色 3 2" xfId="120"/>
    <cellStyle name="40% - 强调文字颜色 5 2" xfId="121"/>
    <cellStyle name="40% - 强调文字颜色 6 2" xfId="122"/>
    <cellStyle name="强调 2" xfId="123"/>
    <cellStyle name="60% - Accent1" xfId="124"/>
    <cellStyle name="强调 3" xfId="125"/>
    <cellStyle name="部门" xfId="126"/>
    <cellStyle name="60% - Accent2" xfId="127"/>
    <cellStyle name="Accent4_Book1" xfId="128"/>
    <cellStyle name="60% - Accent3" xfId="129"/>
    <cellStyle name="PSInt" xfId="130"/>
    <cellStyle name="per.style" xfId="131"/>
    <cellStyle name="60% - Accent4" xfId="132"/>
    <cellStyle name="强调文字颜色 4 2" xfId="133"/>
    <cellStyle name="s" xfId="134"/>
    <cellStyle name="60% - Accent5" xfId="135"/>
    <cellStyle name="t" xfId="136"/>
    <cellStyle name="60% - Accent6" xfId="137"/>
    <cellStyle name="商品名称" xfId="138"/>
    <cellStyle name="Heading 4" xfId="139"/>
    <cellStyle name="60% - 强调文字颜色 1 2" xfId="140"/>
    <cellStyle name="60% - 强调文字颜色 3 2" xfId="141"/>
    <cellStyle name="Neutral" xfId="142"/>
    <cellStyle name="Accent6_Book1" xfId="143"/>
    <cellStyle name="60% - 强调文字颜色 4 2" xfId="144"/>
    <cellStyle name="60% - 强调文字颜色 5 2" xfId="145"/>
    <cellStyle name="ul" xfId="146"/>
    <cellStyle name="60% - 强调文字颜色 6 2" xfId="147"/>
    <cellStyle name="6mal" xfId="148"/>
    <cellStyle name="Accent1" xfId="149"/>
    <cellStyle name="Accent1 - 40%" xfId="150"/>
    <cellStyle name="Accent1 - 60%" xfId="151"/>
    <cellStyle name="Accent2" xfId="152"/>
    <cellStyle name="千分位_97-917" xfId="153"/>
    <cellStyle name="Accent2_Book1" xfId="154"/>
    <cellStyle name="Accent3" xfId="155"/>
    <cellStyle name="Milliers_!!!GO" xfId="156"/>
    <cellStyle name="Accent3 - 20%" xfId="157"/>
    <cellStyle name="Mon閠aire [0]_!!!GO" xfId="158"/>
    <cellStyle name="Accent3 - 40%" xfId="159"/>
    <cellStyle name="Accent3 - 60%" xfId="160"/>
    <cellStyle name="Accent3_Book1" xfId="161"/>
    <cellStyle name="Accent4" xfId="162"/>
    <cellStyle name="Accent4 - 20%" xfId="163"/>
    <cellStyle name="Accent4 - 40%" xfId="164"/>
    <cellStyle name="捠壿 [0.00]_Region Orders (2)" xfId="165"/>
    <cellStyle name="Accent4 - 60%" xfId="166"/>
    <cellStyle name="Accent5" xfId="167"/>
    <cellStyle name="Accent5 - 20%" xfId="168"/>
    <cellStyle name="Accent5 - 40%" xfId="169"/>
    <cellStyle name="Accent5 - 60%" xfId="170"/>
    <cellStyle name="address" xfId="171"/>
    <cellStyle name="Accent5_Book1" xfId="172"/>
    <cellStyle name="Accent6" xfId="173"/>
    <cellStyle name="dd" xfId="174"/>
    <cellStyle name="Accent6 - 20%" xfId="175"/>
    <cellStyle name="Accent6 - 40%" xfId="176"/>
    <cellStyle name="Accent6 - 60%" xfId="177"/>
    <cellStyle name="b" xfId="178"/>
    <cellStyle name="昗弨_Pacific Region P&amp;L" xfId="179"/>
    <cellStyle name="Bad" xfId="180"/>
    <cellStyle name="br" xfId="181"/>
    <cellStyle name="Calc Currency (0)" xfId="182"/>
    <cellStyle name="PSHeading" xfId="183"/>
    <cellStyle name="Calculation" xfId="184"/>
    <cellStyle name="center" xfId="185"/>
    <cellStyle name="Check Cell" xfId="186"/>
    <cellStyle name="cite" xfId="187"/>
    <cellStyle name="col" xfId="188"/>
    <cellStyle name="Comma [0]" xfId="189"/>
    <cellStyle name="comma zerodec" xfId="190"/>
    <cellStyle name="Comma_!!!GO" xfId="191"/>
    <cellStyle name="样式 1" xfId="192"/>
    <cellStyle name="分级显示列_1_Book1" xfId="193"/>
    <cellStyle name="Currency_!!!GO" xfId="194"/>
    <cellStyle name="Currency1" xfId="195"/>
    <cellStyle name="Date" xfId="196"/>
    <cellStyle name="del" xfId="197"/>
    <cellStyle name="dir" xfId="198"/>
    <cellStyle name="Dollar (zero dec)" xfId="199"/>
    <cellStyle name="强调文字颜色 1 2" xfId="200"/>
    <cellStyle name="Explanatory Text" xfId="201"/>
    <cellStyle name="Fixed" xfId="202"/>
    <cellStyle name="menu" xfId="203"/>
    <cellStyle name="Good" xfId="204"/>
    <cellStyle name="标题 2 2" xfId="205"/>
    <cellStyle name="Grey" xfId="206"/>
    <cellStyle name="h1" xfId="207"/>
    <cellStyle name="h2" xfId="208"/>
    <cellStyle name="h3" xfId="209"/>
    <cellStyle name="h4" xfId="210"/>
    <cellStyle name="h5" xfId="211"/>
    <cellStyle name="h6" xfId="212"/>
    <cellStyle name="Header1" xfId="213"/>
    <cellStyle name="Header2" xfId="214"/>
    <cellStyle name="HEADING1" xfId="215"/>
    <cellStyle name="HEADING2" xfId="216"/>
    <cellStyle name="i" xfId="217"/>
    <cellStyle name="Input [yellow]" xfId="218"/>
    <cellStyle name="Input Cells" xfId="219"/>
    <cellStyle name="Input_Sheet3" xfId="220"/>
    <cellStyle name="检查单元格 2" xfId="221"/>
    <cellStyle name="归盒啦_95" xfId="222"/>
    <cellStyle name="Linked Cell" xfId="223"/>
    <cellStyle name="Linked Cells" xfId="224"/>
    <cellStyle name="Millares [0]_96 Risk" xfId="225"/>
    <cellStyle name="Millares_96 Risk" xfId="226"/>
    <cellStyle name="Milliers [0]_!!!GO" xfId="227"/>
    <cellStyle name="Moneda [0]_96 Risk" xfId="228"/>
    <cellStyle name="Moneda_96 Risk" xfId="229"/>
    <cellStyle name="New Times Roman" xfId="230"/>
    <cellStyle name="no dec" xfId="231"/>
    <cellStyle name="Norma,_laroux_4_营业在建 (2)_E21" xfId="232"/>
    <cellStyle name="常规_附件1：2012年度财政总决算报表（财库〔2012〕号）" xfId="233"/>
    <cellStyle name="Normal_!!!GO" xfId="234"/>
    <cellStyle name="Note" xfId="235"/>
    <cellStyle name="ol" xfId="236"/>
    <cellStyle name="Output" xfId="237"/>
    <cellStyle name="Percent [2]" xfId="238"/>
    <cellStyle name="Percent_!!!GO" xfId="239"/>
    <cellStyle name="标题 5" xfId="240"/>
    <cellStyle name="Pourcentage_pldt" xfId="241"/>
    <cellStyle name="PSDate" xfId="242"/>
    <cellStyle name="PSDec" xfId="243"/>
    <cellStyle name="PSSpacer" xfId="244"/>
    <cellStyle name="sstot" xfId="245"/>
    <cellStyle name="Standard_AREAS" xfId="246"/>
    <cellStyle name="strike" xfId="247"/>
    <cellStyle name="标题 4 2" xfId="248"/>
    <cellStyle name="strong" xfId="249"/>
    <cellStyle name="sub" xfId="250"/>
    <cellStyle name="var" xfId="251"/>
    <cellStyle name="t_HVAC Equipment (3)" xfId="252"/>
    <cellStyle name="强调文字颜色 5 2" xfId="253"/>
    <cellStyle name="t_HVAC Equipment (3)_Sheet3" xfId="254"/>
    <cellStyle name="t_Sheet3" xfId="255"/>
    <cellStyle name="td" xfId="256"/>
    <cellStyle name="th" xfId="257"/>
    <cellStyle name="常规 2" xfId="258"/>
    <cellStyle name="Title" xfId="259"/>
    <cellStyle name="Total" xfId="260"/>
    <cellStyle name="tr" xfId="261"/>
    <cellStyle name="u" xfId="262"/>
    <cellStyle name="Warning Text" xfId="263"/>
    <cellStyle name="百分比 2" xfId="264"/>
    <cellStyle name="捠壿_Region Orders (2)" xfId="265"/>
    <cellStyle name="未定义" xfId="266"/>
    <cellStyle name="编号" xfId="267"/>
    <cellStyle name="标题 1 2" xfId="268"/>
    <cellStyle name="标题 3 2" xfId="269"/>
    <cellStyle name="标题1" xfId="270"/>
    <cellStyle name="表标题" xfId="271"/>
    <cellStyle name="表标题 2" xfId="272"/>
    <cellStyle name="差 2" xfId="273"/>
    <cellStyle name="差_Book1" xfId="274"/>
    <cellStyle name="差_Book1_1" xfId="275"/>
    <cellStyle name="常规 4" xfId="276"/>
    <cellStyle name="好 2" xfId="277"/>
    <cellStyle name="好_Book1" xfId="278"/>
    <cellStyle name="千位分隔 2" xfId="279"/>
    <cellStyle name="好_Book1_1" xfId="280"/>
    <cellStyle name="后继超链接" xfId="281"/>
    <cellStyle name="后继超链接 2" xfId="282"/>
    <cellStyle name="汇总 2" xfId="283"/>
    <cellStyle name="解释性文本 2" xfId="284"/>
    <cellStyle name="借出原因" xfId="285"/>
    <cellStyle name="链接单元格 2" xfId="286"/>
    <cellStyle name="霓付 [0]_95" xfId="287"/>
    <cellStyle name="霓付_95" xfId="288"/>
    <cellStyle name="烹拳 [0]_95" xfId="289"/>
    <cellStyle name="烹拳_95" xfId="290"/>
    <cellStyle name="普通_“三部” (2)" xfId="291"/>
    <cellStyle name="千分位[0]_F01-1" xfId="292"/>
    <cellStyle name="千位[0]_ 方正PC" xfId="293"/>
    <cellStyle name="千位_ 方正PC" xfId="294"/>
    <cellStyle name="钎霖_4岿角利" xfId="295"/>
    <cellStyle name="强调 1" xfId="296"/>
    <cellStyle name="强调文字颜色 2 2" xfId="297"/>
    <cellStyle name="强调文字颜色 3 2" xfId="298"/>
    <cellStyle name="强调文字颜色 6 2" xfId="299"/>
    <cellStyle name="输入 2" xfId="300"/>
    <cellStyle name="数量" xfId="301"/>
    <cellStyle name="数字" xfId="302"/>
    <cellStyle name="数字 2" xfId="303"/>
    <cellStyle name="小数" xfId="304"/>
    <cellStyle name="小数 2" xfId="305"/>
    <cellStyle name="寘嬫愗傝 [0.00]_Region Orders (2)" xfId="306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382;&#21490;&#36164;&#26009;\2016&#36164;&#26009;\&#39044;&#31639;&#35843;&#25972;2016\2013&#24180;&#20915;&#31639;\Documents%20and%20Settings\user\&#26700;&#38754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382;&#21490;&#36164;&#26009;\2016&#36164;&#26009;\&#39044;&#31639;&#35843;&#25972;2016\2013&#24180;&#20915;&#3163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382;&#21490;&#36164;&#26009;\2016&#36164;&#26009;\&#39044;&#31639;&#35843;&#25972;2016\2013&#24180;&#20915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3;&#24314;&#32929;\2012&#24180;&#32463;&#24314;&#30456;&#20851;&#36164;&#26009;\Documents%20and%20Settings\&#39134;&#40483;\&#26700;&#38754;\2007&#24180;&#39044;&#31639;\Documents%20and%20Settings\0606\My%20Documents\hy\&#25903;&#20986;&#26126;&#32454;&#24080;\&#22522;&#25968;&#19978;&#21010;&#34920;\&#19987;&#27454;&#23545;&#24080;&#21333;\&#36130;&#25919;&#25903;&#20986;&#26126;&#32454;&#24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3;&#24314;&#32929;\2012&#24180;&#32463;&#24314;&#30456;&#20851;&#36164;&#26009;\Documents%20and%20Settings\&#39134;&#40483;\&#26700;&#38754;\2008&#24180;&#20915;&#31639;\2008&#24180;&#20915;&#31639;&#23450;&#31295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\Documents%20and%20Settings\xiong\&#26700;&#38754;\Documents%20and%20Settings\lx\My%20Documents\F&#36130;&#25919;&#20379;&#20859;&#20154;&#21592;&#20449;&#24687;&#31995;&#32479;F\&#25945;&#32946;&#20449;&#24687;2&#29256;\&#38472;&#242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\Documents%20and%20Settings\xiong\&#26700;&#38754;\&#20154;&#21592;&#20449;&#24687;&#37319;&#38598;&#34920;&#65288;&#27700;&#30005;&#23616;041122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\Documents%20and%20Settings\xiong\&#26700;&#38754;\Documents%20and%20Settings\lx\My%20Documents\F&#36130;&#25919;&#20379;&#20859;&#20154;&#21592;&#20449;&#24687;&#31995;&#32479;F\&#25945;&#32946;&#20449;&#24687;2&#29256;\&#36213;&#2684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咸宁市专款对帐单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#REF!"/>
    </sheetNames>
    <definedNames>
      <definedName name="BM8_SelectZBM.BM8_ZBMChangeKMM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59"/>
  <sheetViews>
    <sheetView showZeros="0" tabSelected="1" workbookViewId="0">
      <selection activeCell="A8" sqref="$A8:$XFD8"/>
    </sheetView>
  </sheetViews>
  <sheetFormatPr defaultColWidth="9" defaultRowHeight="12"/>
  <cols>
    <col min="1" max="1" width="36.0833333333333" style="2" customWidth="1"/>
    <col min="2" max="3" width="9.08333333333333" style="21" customWidth="1"/>
    <col min="4" max="4" width="9.08333333333333" style="2" customWidth="1"/>
    <col min="5" max="5" width="7.58333333333333" style="2" customWidth="1"/>
    <col min="6" max="6" width="22.25" style="2" customWidth="1"/>
    <col min="7" max="7" width="9.5" style="2" customWidth="1"/>
    <col min="8" max="8" width="9.5" style="21" customWidth="1"/>
    <col min="9" max="9" width="8.25" style="2" customWidth="1"/>
    <col min="10" max="10" width="8" style="2" customWidth="1"/>
    <col min="11" max="11" width="17.5" style="2" customWidth="1"/>
    <col min="12" max="15" width="9" style="2" customWidth="1"/>
    <col min="16" max="16384" width="9" style="2"/>
  </cols>
  <sheetData>
    <row r="1" ht="31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22"/>
      <c r="C2" s="22"/>
      <c r="D2" s="4"/>
      <c r="E2" s="4"/>
      <c r="F2" s="4"/>
      <c r="G2" s="5" t="s">
        <v>1</v>
      </c>
      <c r="H2" s="5"/>
      <c r="I2" s="5"/>
      <c r="J2" s="5"/>
    </row>
    <row r="3" s="1" customFormat="1" ht="27.75" customHeight="1" spans="1:10">
      <c r="A3" s="6" t="s">
        <v>2</v>
      </c>
      <c r="B3" s="23" t="s">
        <v>3</v>
      </c>
      <c r="C3" s="23" t="s">
        <v>4</v>
      </c>
      <c r="D3" s="6" t="s">
        <v>5</v>
      </c>
      <c r="E3" s="6" t="s">
        <v>6</v>
      </c>
      <c r="F3" s="6" t="s">
        <v>7</v>
      </c>
      <c r="G3" s="6" t="s">
        <v>3</v>
      </c>
      <c r="H3" s="23" t="s">
        <v>4</v>
      </c>
      <c r="I3" s="6" t="s">
        <v>5</v>
      </c>
      <c r="J3" s="6" t="s">
        <v>6</v>
      </c>
    </row>
    <row r="4" s="1" customFormat="1" ht="16.5" customHeight="1" spans="1:10">
      <c r="A4" s="7" t="s">
        <v>8</v>
      </c>
      <c r="B4" s="24">
        <f>SUM(B5:B18)</f>
        <v>76790</v>
      </c>
      <c r="C4" s="24">
        <f>SUM(C5:C19)</f>
        <v>86392</v>
      </c>
      <c r="D4" s="24">
        <f>SUM(D5:D19)</f>
        <v>9602</v>
      </c>
      <c r="E4" s="25">
        <f>D4/B4*100</f>
        <v>12.5042323219169</v>
      </c>
      <c r="F4" s="18" t="s">
        <v>9</v>
      </c>
      <c r="G4" s="18">
        <f>SUM(G5:G24)</f>
        <v>288873</v>
      </c>
      <c r="H4" s="18">
        <f>SUM(H5:H24)</f>
        <v>303642</v>
      </c>
      <c r="I4" s="18">
        <f>SUM(I5:I25)</f>
        <v>14769</v>
      </c>
      <c r="J4" s="36">
        <f t="shared" ref="J4" si="0">I4/G4*100</f>
        <v>5.11262734835031</v>
      </c>
    </row>
    <row r="5" s="1" customFormat="1" ht="16.5" customHeight="1" spans="1:12">
      <c r="A5" s="26" t="s">
        <v>10</v>
      </c>
      <c r="B5" s="24">
        <v>22000</v>
      </c>
      <c r="C5" s="24">
        <v>35295</v>
      </c>
      <c r="D5" s="8">
        <f>C5-B5</f>
        <v>13295</v>
      </c>
      <c r="E5" s="25">
        <f>D5/B5*100</f>
        <v>60.4318181818182</v>
      </c>
      <c r="F5" s="27" t="s">
        <v>11</v>
      </c>
      <c r="G5" s="8">
        <v>47180</v>
      </c>
      <c r="H5" s="8">
        <v>47521</v>
      </c>
      <c r="I5" s="8">
        <f t="shared" ref="I5:I31" si="1">H5-G5</f>
        <v>341</v>
      </c>
      <c r="J5" s="36">
        <f t="shared" ref="J5:J23" si="2">I5/G5*100</f>
        <v>0.722763883001272</v>
      </c>
      <c r="L5" s="37">
        <f>C50-H50</f>
        <v>0</v>
      </c>
    </row>
    <row r="6" s="1" customFormat="1" ht="16.5" customHeight="1" spans="1:12">
      <c r="A6" s="26" t="s">
        <v>12</v>
      </c>
      <c r="B6" s="24">
        <v>9500</v>
      </c>
      <c r="C6" s="24">
        <v>9266</v>
      </c>
      <c r="D6" s="8">
        <f t="shared" ref="D6" si="3">C6-B6</f>
        <v>-234</v>
      </c>
      <c r="E6" s="25">
        <f>D6/B6*100</f>
        <v>-2.46315789473684</v>
      </c>
      <c r="F6" s="27" t="s">
        <v>13</v>
      </c>
      <c r="G6" s="8">
        <v>8800</v>
      </c>
      <c r="H6" s="28">
        <v>8896</v>
      </c>
      <c r="I6" s="8">
        <f t="shared" si="1"/>
        <v>96</v>
      </c>
      <c r="J6" s="36">
        <f t="shared" si="2"/>
        <v>1.09090909090909</v>
      </c>
      <c r="L6" s="37"/>
    </row>
    <row r="7" s="1" customFormat="1" ht="16.5" customHeight="1" spans="1:12">
      <c r="A7" s="26" t="s">
        <v>14</v>
      </c>
      <c r="B7" s="24"/>
      <c r="C7" s="24">
        <v>27</v>
      </c>
      <c r="D7" s="8">
        <f t="shared" ref="D7:D18" si="4">C7-B7</f>
        <v>27</v>
      </c>
      <c r="E7" s="25"/>
      <c r="F7" s="27" t="s">
        <v>15</v>
      </c>
      <c r="G7" s="8">
        <v>43100</v>
      </c>
      <c r="H7" s="28">
        <v>43162</v>
      </c>
      <c r="I7" s="8">
        <f t="shared" si="1"/>
        <v>62</v>
      </c>
      <c r="J7" s="36">
        <f t="shared" si="2"/>
        <v>0.14385150812065</v>
      </c>
      <c r="L7" s="37"/>
    </row>
    <row r="8" s="1" customFormat="1" ht="16.5" customHeight="1" spans="1:10">
      <c r="A8" s="26" t="s">
        <v>16</v>
      </c>
      <c r="B8" s="24">
        <v>11950</v>
      </c>
      <c r="C8" s="24">
        <v>19530</v>
      </c>
      <c r="D8" s="8">
        <f t="shared" si="4"/>
        <v>7580</v>
      </c>
      <c r="E8" s="25">
        <f t="shared" ref="E8:E18" si="5">D8/B8*100</f>
        <v>63.4309623430962</v>
      </c>
      <c r="F8" s="29" t="s">
        <v>17</v>
      </c>
      <c r="G8" s="8">
        <v>3210</v>
      </c>
      <c r="H8" s="28">
        <v>3245</v>
      </c>
      <c r="I8" s="8">
        <f t="shared" si="1"/>
        <v>35</v>
      </c>
      <c r="J8" s="36">
        <f t="shared" si="2"/>
        <v>1.09034267912773</v>
      </c>
    </row>
    <row r="9" s="1" customFormat="1" ht="16.5" customHeight="1" spans="1:12">
      <c r="A9" s="26" t="s">
        <v>18</v>
      </c>
      <c r="B9" s="24">
        <v>2000</v>
      </c>
      <c r="C9" s="24">
        <v>1739</v>
      </c>
      <c r="D9" s="8">
        <f t="shared" si="4"/>
        <v>-261</v>
      </c>
      <c r="E9" s="25">
        <f t="shared" si="5"/>
        <v>-13.05</v>
      </c>
      <c r="F9" s="27" t="s">
        <v>19</v>
      </c>
      <c r="G9" s="8">
        <v>4100</v>
      </c>
      <c r="H9" s="8">
        <v>4454</v>
      </c>
      <c r="I9" s="8">
        <f t="shared" si="1"/>
        <v>354</v>
      </c>
      <c r="J9" s="36">
        <f t="shared" si="2"/>
        <v>8.63414634146341</v>
      </c>
      <c r="L9" s="37"/>
    </row>
    <row r="10" s="1" customFormat="1" ht="16.5" customHeight="1" spans="1:12">
      <c r="A10" s="26" t="s">
        <v>20</v>
      </c>
      <c r="B10" s="24">
        <v>1680</v>
      </c>
      <c r="C10" s="24">
        <v>791</v>
      </c>
      <c r="D10" s="8">
        <f t="shared" si="4"/>
        <v>-889</v>
      </c>
      <c r="E10" s="25">
        <f t="shared" si="5"/>
        <v>-52.9166666666667</v>
      </c>
      <c r="F10" s="27" t="s">
        <v>21</v>
      </c>
      <c r="G10" s="8">
        <v>41800</v>
      </c>
      <c r="H10" s="18">
        <v>43816</v>
      </c>
      <c r="I10" s="8">
        <f t="shared" si="1"/>
        <v>2016</v>
      </c>
      <c r="J10" s="36">
        <f t="shared" si="2"/>
        <v>4.82296650717703</v>
      </c>
      <c r="L10" s="37"/>
    </row>
    <row r="11" s="1" customFormat="1" ht="16.5" customHeight="1" spans="1:12">
      <c r="A11" s="26" t="s">
        <v>22</v>
      </c>
      <c r="B11" s="24">
        <v>2780</v>
      </c>
      <c r="C11" s="24">
        <v>2384</v>
      </c>
      <c r="D11" s="8">
        <f t="shared" si="4"/>
        <v>-396</v>
      </c>
      <c r="E11" s="25">
        <f t="shared" si="5"/>
        <v>-14.2446043165468</v>
      </c>
      <c r="F11" s="27" t="s">
        <v>23</v>
      </c>
      <c r="G11" s="8">
        <v>38046</v>
      </c>
      <c r="H11" s="8">
        <v>40216</v>
      </c>
      <c r="I11" s="8">
        <f t="shared" si="1"/>
        <v>2170</v>
      </c>
      <c r="J11" s="36">
        <f t="shared" si="2"/>
        <v>5.70362193134627</v>
      </c>
      <c r="L11" s="37"/>
    </row>
    <row r="12" s="1" customFormat="1" ht="16.5" customHeight="1" spans="1:12">
      <c r="A12" s="26" t="s">
        <v>24</v>
      </c>
      <c r="B12" s="24">
        <v>2600</v>
      </c>
      <c r="C12" s="24">
        <v>2335</v>
      </c>
      <c r="D12" s="8">
        <f t="shared" si="4"/>
        <v>-265</v>
      </c>
      <c r="E12" s="25">
        <f t="shared" si="5"/>
        <v>-10.1923076923077</v>
      </c>
      <c r="F12" s="29" t="s">
        <v>25</v>
      </c>
      <c r="G12" s="8">
        <v>7000</v>
      </c>
      <c r="H12" s="18">
        <v>7200</v>
      </c>
      <c r="I12" s="8">
        <f t="shared" si="1"/>
        <v>200</v>
      </c>
      <c r="J12" s="36">
        <f t="shared" si="2"/>
        <v>2.85714285714286</v>
      </c>
      <c r="L12" s="37"/>
    </row>
    <row r="13" s="1" customFormat="1" ht="16.5" customHeight="1" spans="1:12">
      <c r="A13" s="26" t="s">
        <v>26</v>
      </c>
      <c r="B13" s="24">
        <v>900</v>
      </c>
      <c r="C13" s="24">
        <v>1114</v>
      </c>
      <c r="D13" s="8">
        <f t="shared" si="4"/>
        <v>214</v>
      </c>
      <c r="E13" s="25">
        <f t="shared" si="5"/>
        <v>23.7777777777778</v>
      </c>
      <c r="F13" s="29" t="s">
        <v>27</v>
      </c>
      <c r="G13" s="8">
        <v>17130</v>
      </c>
      <c r="H13" s="18">
        <v>20973</v>
      </c>
      <c r="I13" s="8">
        <f t="shared" si="1"/>
        <v>3843</v>
      </c>
      <c r="J13" s="36">
        <f t="shared" si="2"/>
        <v>22.4343257443082</v>
      </c>
      <c r="L13" s="37"/>
    </row>
    <row r="14" s="1" customFormat="1" ht="16.5" customHeight="1" spans="1:12">
      <c r="A14" s="26" t="s">
        <v>28</v>
      </c>
      <c r="B14" s="24">
        <v>5800</v>
      </c>
      <c r="C14" s="24">
        <v>3782</v>
      </c>
      <c r="D14" s="8">
        <f t="shared" si="4"/>
        <v>-2018</v>
      </c>
      <c r="E14" s="25">
        <f t="shared" si="5"/>
        <v>-34.7931034482759</v>
      </c>
      <c r="F14" s="29" t="s">
        <v>29</v>
      </c>
      <c r="G14" s="8">
        <v>37100</v>
      </c>
      <c r="H14" s="18">
        <v>40051</v>
      </c>
      <c r="I14" s="8">
        <f t="shared" si="1"/>
        <v>2951</v>
      </c>
      <c r="J14" s="36">
        <f t="shared" si="2"/>
        <v>7.95417789757412</v>
      </c>
      <c r="L14" s="37"/>
    </row>
    <row r="15" s="1" customFormat="1" ht="16.5" customHeight="1" spans="1:12">
      <c r="A15" s="26" t="s">
        <v>30</v>
      </c>
      <c r="B15" s="24">
        <v>5880</v>
      </c>
      <c r="C15" s="24">
        <v>3066</v>
      </c>
      <c r="D15" s="8">
        <f t="shared" si="4"/>
        <v>-2814</v>
      </c>
      <c r="E15" s="25">
        <f t="shared" si="5"/>
        <v>-47.8571428571429</v>
      </c>
      <c r="F15" s="29" t="s">
        <v>31</v>
      </c>
      <c r="G15" s="8">
        <v>10300</v>
      </c>
      <c r="H15" s="18">
        <v>10674</v>
      </c>
      <c r="I15" s="8">
        <f t="shared" si="1"/>
        <v>374</v>
      </c>
      <c r="J15" s="36">
        <f t="shared" si="2"/>
        <v>3.63106796116505</v>
      </c>
      <c r="L15" s="37"/>
    </row>
    <row r="16" s="1" customFormat="1" ht="16.5" customHeight="1" spans="1:12">
      <c r="A16" s="26" t="s">
        <v>32</v>
      </c>
      <c r="B16" s="24">
        <v>600</v>
      </c>
      <c r="C16" s="24">
        <v>497</v>
      </c>
      <c r="D16" s="8">
        <f t="shared" si="4"/>
        <v>-103</v>
      </c>
      <c r="E16" s="25">
        <f t="shared" si="5"/>
        <v>-17.1666666666667</v>
      </c>
      <c r="F16" s="27" t="s">
        <v>33</v>
      </c>
      <c r="G16" s="8">
        <v>13600</v>
      </c>
      <c r="H16" s="18">
        <v>14847</v>
      </c>
      <c r="I16" s="8">
        <f t="shared" si="1"/>
        <v>1247</v>
      </c>
      <c r="J16" s="36">
        <f t="shared" si="2"/>
        <v>9.16911764705882</v>
      </c>
      <c r="L16" s="37"/>
    </row>
    <row r="17" s="1" customFormat="1" ht="16.5" customHeight="1" spans="1:10">
      <c r="A17" s="26" t="s">
        <v>34</v>
      </c>
      <c r="B17" s="24">
        <v>5500</v>
      </c>
      <c r="C17" s="24">
        <v>1657</v>
      </c>
      <c r="D17" s="8">
        <f t="shared" si="4"/>
        <v>-3843</v>
      </c>
      <c r="E17" s="25">
        <f t="shared" si="5"/>
        <v>-69.8727272727273</v>
      </c>
      <c r="F17" s="27" t="s">
        <v>35</v>
      </c>
      <c r="G17" s="8">
        <v>1300</v>
      </c>
      <c r="H17" s="8">
        <v>1411</v>
      </c>
      <c r="I17" s="8">
        <f t="shared" si="1"/>
        <v>111</v>
      </c>
      <c r="J17" s="36">
        <f t="shared" si="2"/>
        <v>8.53846153846154</v>
      </c>
    </row>
    <row r="18" s="1" customFormat="1" ht="16.5" customHeight="1" spans="1:10">
      <c r="A18" s="26" t="s">
        <v>36</v>
      </c>
      <c r="B18" s="24">
        <v>5600</v>
      </c>
      <c r="C18" s="24">
        <v>4303</v>
      </c>
      <c r="D18" s="8">
        <f t="shared" si="4"/>
        <v>-1297</v>
      </c>
      <c r="E18" s="25">
        <f t="shared" si="5"/>
        <v>-23.1607142857143</v>
      </c>
      <c r="F18" s="27" t="s">
        <v>37</v>
      </c>
      <c r="G18" s="8">
        <v>90</v>
      </c>
      <c r="H18" s="28">
        <v>90</v>
      </c>
      <c r="I18" s="8">
        <f t="shared" si="1"/>
        <v>0</v>
      </c>
      <c r="J18" s="36">
        <f t="shared" si="2"/>
        <v>0</v>
      </c>
    </row>
    <row r="19" s="1" customFormat="1" ht="16.5" customHeight="1" spans="1:10">
      <c r="A19" s="26" t="s">
        <v>38</v>
      </c>
      <c r="B19" s="24"/>
      <c r="C19" s="24">
        <v>606</v>
      </c>
      <c r="D19" s="8">
        <v>606</v>
      </c>
      <c r="E19" s="25"/>
      <c r="F19" s="27" t="s">
        <v>39</v>
      </c>
      <c r="G19" s="8">
        <v>200</v>
      </c>
      <c r="H19" s="28">
        <v>30</v>
      </c>
      <c r="I19" s="8">
        <f t="shared" si="1"/>
        <v>-170</v>
      </c>
      <c r="J19" s="36">
        <f t="shared" si="2"/>
        <v>-85</v>
      </c>
    </row>
    <row r="20" s="1" customFormat="1" ht="16.5" customHeight="1" spans="1:10">
      <c r="A20" s="12" t="s">
        <v>40</v>
      </c>
      <c r="B20" s="24">
        <f>SUM(B21:B24)</f>
        <v>40710</v>
      </c>
      <c r="C20" s="24">
        <f>SUM(C21:C24)</f>
        <v>31108</v>
      </c>
      <c r="D20" s="8">
        <f t="shared" ref="D20:E20" si="6">SUM(D21:D24)</f>
        <v>-9602</v>
      </c>
      <c r="E20" s="25">
        <f t="shared" ref="E20:E34" si="7">D20/B20*100</f>
        <v>-23.5863424220093</v>
      </c>
      <c r="F20" s="27" t="s">
        <v>41</v>
      </c>
      <c r="G20" s="8">
        <v>4450</v>
      </c>
      <c r="H20" s="28">
        <v>4679</v>
      </c>
      <c r="I20" s="8">
        <f t="shared" si="1"/>
        <v>229</v>
      </c>
      <c r="J20" s="36">
        <f t="shared" si="2"/>
        <v>5.14606741573034</v>
      </c>
    </row>
    <row r="21" s="1" customFormat="1" ht="16.5" customHeight="1" spans="1:12">
      <c r="A21" s="26" t="s">
        <v>42</v>
      </c>
      <c r="B21" s="24">
        <v>4830</v>
      </c>
      <c r="C21" s="24">
        <v>9178</v>
      </c>
      <c r="D21" s="8">
        <f t="shared" ref="D21:D24" si="8">C21-B21</f>
        <v>4348</v>
      </c>
      <c r="E21" s="25">
        <f t="shared" si="7"/>
        <v>90.0207039337474</v>
      </c>
      <c r="F21" s="27" t="s">
        <v>43</v>
      </c>
      <c r="G21" s="8">
        <v>6550</v>
      </c>
      <c r="H21" s="28">
        <v>7273</v>
      </c>
      <c r="I21" s="8">
        <f t="shared" si="1"/>
        <v>723</v>
      </c>
      <c r="J21" s="36">
        <f t="shared" si="2"/>
        <v>11.0381679389313</v>
      </c>
      <c r="L21" s="37"/>
    </row>
    <row r="22" s="1" customFormat="1" ht="16.5" customHeight="1" spans="1:12">
      <c r="A22" s="26" t="s">
        <v>44</v>
      </c>
      <c r="B22" s="28">
        <v>29680</v>
      </c>
      <c r="C22" s="28">
        <v>12717</v>
      </c>
      <c r="D22" s="8">
        <f t="shared" si="8"/>
        <v>-16963</v>
      </c>
      <c r="E22" s="25">
        <f t="shared" si="7"/>
        <v>-57.1529649595687</v>
      </c>
      <c r="F22" s="27" t="s">
        <v>45</v>
      </c>
      <c r="G22" s="8">
        <v>2300</v>
      </c>
      <c r="H22" s="28">
        <v>2486</v>
      </c>
      <c r="I22" s="8">
        <f t="shared" si="1"/>
        <v>186</v>
      </c>
      <c r="J22" s="36">
        <f t="shared" si="2"/>
        <v>8.08695652173913</v>
      </c>
      <c r="L22" s="37"/>
    </row>
    <row r="23" s="1" customFormat="1" ht="16.5" customHeight="1" spans="1:12">
      <c r="A23" s="26" t="s">
        <v>46</v>
      </c>
      <c r="B23" s="24">
        <v>3200</v>
      </c>
      <c r="C23" s="24">
        <v>2608</v>
      </c>
      <c r="D23" s="8">
        <f t="shared" si="8"/>
        <v>-592</v>
      </c>
      <c r="E23" s="25">
        <f t="shared" si="7"/>
        <v>-18.5</v>
      </c>
      <c r="F23" s="27" t="s">
        <v>47</v>
      </c>
      <c r="G23" s="8">
        <v>2617</v>
      </c>
      <c r="H23" s="28">
        <v>2617</v>
      </c>
      <c r="I23" s="8">
        <f t="shared" si="1"/>
        <v>0</v>
      </c>
      <c r="J23" s="36">
        <f t="shared" si="2"/>
        <v>0</v>
      </c>
      <c r="L23" s="37"/>
    </row>
    <row r="24" s="1" customFormat="1" ht="16.5" customHeight="1" spans="1:12">
      <c r="A24" s="26" t="s">
        <v>48</v>
      </c>
      <c r="B24" s="24">
        <v>3000</v>
      </c>
      <c r="C24" s="24">
        <v>6605</v>
      </c>
      <c r="D24" s="8">
        <f t="shared" si="8"/>
        <v>3605</v>
      </c>
      <c r="E24" s="25">
        <f t="shared" si="7"/>
        <v>120.166666666667</v>
      </c>
      <c r="F24" s="27" t="s">
        <v>49</v>
      </c>
      <c r="G24" s="8"/>
      <c r="H24" s="28">
        <v>1</v>
      </c>
      <c r="I24" s="8">
        <f t="shared" si="1"/>
        <v>1</v>
      </c>
      <c r="J24" s="8"/>
      <c r="L24" s="37"/>
    </row>
    <row r="25" s="1" customFormat="1" ht="16.5" customHeight="1" spans="1:10">
      <c r="A25" s="15" t="s">
        <v>50</v>
      </c>
      <c r="B25" s="24">
        <f>SUM(B26,B31,B46)</f>
        <v>164650</v>
      </c>
      <c r="C25" s="24">
        <f>SUM(C26,C31,C46)</f>
        <v>175055</v>
      </c>
      <c r="D25" s="8">
        <f>SUM(D26,D31,D46)</f>
        <v>10405</v>
      </c>
      <c r="E25" s="25">
        <f t="shared" si="7"/>
        <v>6.31946553294868</v>
      </c>
      <c r="F25" s="8" t="s">
        <v>51</v>
      </c>
      <c r="G25" s="8">
        <v>5677</v>
      </c>
      <c r="H25" s="24">
        <v>5677</v>
      </c>
      <c r="I25" s="8"/>
      <c r="J25" s="8">
        <f t="shared" ref="J25:J30" si="9">I25/G25*100</f>
        <v>0</v>
      </c>
    </row>
    <row r="26" s="1" customFormat="1" ht="16.5" customHeight="1" spans="1:10">
      <c r="A26" s="30" t="s">
        <v>52</v>
      </c>
      <c r="B26" s="24">
        <v>11200</v>
      </c>
      <c r="C26" s="24">
        <f t="shared" ref="C26:H26" si="10">SUM(C27:C30)</f>
        <v>11423</v>
      </c>
      <c r="D26" s="8">
        <f>C26-B26</f>
        <v>223</v>
      </c>
      <c r="E26" s="25">
        <f t="shared" si="7"/>
        <v>1.99107142857143</v>
      </c>
      <c r="F26" s="18" t="s">
        <v>53</v>
      </c>
      <c r="G26" s="18">
        <f t="shared" si="10"/>
        <v>17600</v>
      </c>
      <c r="H26" s="18">
        <f t="shared" si="10"/>
        <v>23939</v>
      </c>
      <c r="I26" s="8">
        <f t="shared" ref="I26:I31" si="11">H26-G26</f>
        <v>6339</v>
      </c>
      <c r="J26" s="36">
        <f t="shared" si="9"/>
        <v>36.0170454545455</v>
      </c>
    </row>
    <row r="27" s="1" customFormat="1" ht="16.5" customHeight="1" spans="1:10">
      <c r="A27" s="31" t="s">
        <v>54</v>
      </c>
      <c r="B27" s="24">
        <v>7657</v>
      </c>
      <c r="C27" s="24">
        <v>7657</v>
      </c>
      <c r="D27" s="8">
        <f>C27-B27</f>
        <v>0</v>
      </c>
      <c r="E27" s="25">
        <f t="shared" si="7"/>
        <v>0</v>
      </c>
      <c r="F27" s="29" t="s">
        <v>55</v>
      </c>
      <c r="G27" s="8">
        <v>149</v>
      </c>
      <c r="H27" s="24">
        <v>149</v>
      </c>
      <c r="I27" s="8">
        <f t="shared" si="11"/>
        <v>0</v>
      </c>
      <c r="J27" s="8">
        <f t="shared" si="9"/>
        <v>0</v>
      </c>
    </row>
    <row r="28" s="1" customFormat="1" ht="16.5" customHeight="1" spans="1:10">
      <c r="A28" s="31" t="s">
        <v>56</v>
      </c>
      <c r="B28" s="24">
        <v>2898</v>
      </c>
      <c r="C28" s="24">
        <v>2898</v>
      </c>
      <c r="D28" s="8">
        <f>C28-B28</f>
        <v>0</v>
      </c>
      <c r="E28" s="25">
        <f t="shared" si="7"/>
        <v>0</v>
      </c>
      <c r="F28" s="27" t="s">
        <v>57</v>
      </c>
      <c r="G28" s="8">
        <v>11234</v>
      </c>
      <c r="H28" s="24">
        <v>17354</v>
      </c>
      <c r="I28" s="8">
        <f t="shared" si="11"/>
        <v>6120</v>
      </c>
      <c r="J28" s="36">
        <f t="shared" si="9"/>
        <v>54.4774790813602</v>
      </c>
    </row>
    <row r="29" s="1" customFormat="1" ht="16.5" customHeight="1" spans="1:10">
      <c r="A29" s="31" t="s">
        <v>58</v>
      </c>
      <c r="B29" s="24"/>
      <c r="C29" s="24"/>
      <c r="D29" s="8">
        <f>C29-B29</f>
        <v>0</v>
      </c>
      <c r="E29" s="25"/>
      <c r="F29" s="27" t="s">
        <v>59</v>
      </c>
      <c r="G29" s="8">
        <v>6131</v>
      </c>
      <c r="H29" s="8">
        <v>6350</v>
      </c>
      <c r="I29" s="8">
        <f t="shared" si="11"/>
        <v>219</v>
      </c>
      <c r="J29" s="36">
        <f t="shared" si="9"/>
        <v>3.57201109117599</v>
      </c>
    </row>
    <row r="30" s="1" customFormat="1" ht="16.5" customHeight="1" spans="1:10">
      <c r="A30" s="32" t="s">
        <v>60</v>
      </c>
      <c r="B30" s="24">
        <v>645</v>
      </c>
      <c r="C30" s="24">
        <v>868</v>
      </c>
      <c r="D30" s="8">
        <f>C30-B30</f>
        <v>223</v>
      </c>
      <c r="E30" s="25">
        <f t="shared" si="7"/>
        <v>34.5736434108527</v>
      </c>
      <c r="F30" s="27" t="s">
        <v>61</v>
      </c>
      <c r="G30" s="8">
        <v>86</v>
      </c>
      <c r="H30" s="24">
        <v>86</v>
      </c>
      <c r="I30" s="8">
        <f t="shared" si="11"/>
        <v>0</v>
      </c>
      <c r="J30" s="36">
        <f t="shared" si="9"/>
        <v>0</v>
      </c>
    </row>
    <row r="31" s="1" customFormat="1" ht="16.5" customHeight="1" spans="1:10">
      <c r="A31" s="26" t="s">
        <v>62</v>
      </c>
      <c r="B31" s="24">
        <v>105450</v>
      </c>
      <c r="C31" s="24">
        <f>SUM(C32:C45)</f>
        <v>106632</v>
      </c>
      <c r="D31" s="8">
        <f t="shared" ref="C31:D31" si="12">SUM(D32:D45)</f>
        <v>1182</v>
      </c>
      <c r="E31" s="25">
        <f t="shared" si="7"/>
        <v>1.12091038406828</v>
      </c>
      <c r="F31" s="27"/>
      <c r="G31" s="8"/>
      <c r="H31" s="24"/>
      <c r="I31" s="8">
        <f t="shared" si="11"/>
        <v>0</v>
      </c>
      <c r="J31" s="8"/>
    </row>
    <row r="32" s="1" customFormat="1" ht="16.5" customHeight="1" spans="1:10">
      <c r="A32" s="31" t="s">
        <v>63</v>
      </c>
      <c r="B32" s="24">
        <v>1132</v>
      </c>
      <c r="C32" s="24">
        <v>2314</v>
      </c>
      <c r="D32" s="8">
        <f t="shared" ref="D32" si="13">C32-B32</f>
        <v>1182</v>
      </c>
      <c r="E32" s="25">
        <f t="shared" si="7"/>
        <v>104.416961130742</v>
      </c>
      <c r="F32" s="8"/>
      <c r="G32" s="8"/>
      <c r="H32" s="28"/>
      <c r="I32" s="8"/>
      <c r="J32" s="8"/>
    </row>
    <row r="33" s="1" customFormat="1" ht="16.5" customHeight="1" spans="1:10">
      <c r="A33" s="31" t="s">
        <v>64</v>
      </c>
      <c r="B33" s="24">
        <v>8316</v>
      </c>
      <c r="C33" s="24">
        <v>8316</v>
      </c>
      <c r="D33" s="8">
        <f t="shared" ref="D33:D50" si="14">C33-B33</f>
        <v>0</v>
      </c>
      <c r="E33" s="33">
        <f t="shared" si="7"/>
        <v>0</v>
      </c>
      <c r="F33" s="8"/>
      <c r="G33" s="8"/>
      <c r="H33" s="8"/>
      <c r="I33" s="8">
        <f>H32-G32</f>
        <v>0</v>
      </c>
      <c r="J33" s="8"/>
    </row>
    <row r="34" s="1" customFormat="1" ht="16.5" customHeight="1" spans="1:10">
      <c r="A34" s="32" t="s">
        <v>65</v>
      </c>
      <c r="B34" s="24">
        <v>12105</v>
      </c>
      <c r="C34" s="24">
        <v>12105</v>
      </c>
      <c r="D34" s="8">
        <f t="shared" si="14"/>
        <v>0</v>
      </c>
      <c r="E34" s="33">
        <f t="shared" si="7"/>
        <v>0</v>
      </c>
      <c r="F34" s="8"/>
      <c r="G34" s="8"/>
      <c r="H34" s="28"/>
      <c r="I34" s="8"/>
      <c r="J34" s="8"/>
    </row>
    <row r="35" s="1" customFormat="1" ht="16.5" customHeight="1" spans="1:10">
      <c r="A35" s="32" t="s">
        <v>66</v>
      </c>
      <c r="B35" s="24">
        <v>3637</v>
      </c>
      <c r="C35" s="24">
        <v>3637</v>
      </c>
      <c r="D35" s="8">
        <f t="shared" si="14"/>
        <v>0</v>
      </c>
      <c r="E35" s="33">
        <f t="shared" ref="E35" si="15">D35/B35*100</f>
        <v>0</v>
      </c>
      <c r="F35" s="8"/>
      <c r="G35" s="8"/>
      <c r="H35" s="28">
        <v>0</v>
      </c>
      <c r="I35" s="8">
        <f>H35-G35</f>
        <v>0</v>
      </c>
      <c r="J35" s="8"/>
    </row>
    <row r="36" s="1" customFormat="1" ht="16.5" customHeight="1" spans="1:10">
      <c r="A36" s="32" t="s">
        <v>67</v>
      </c>
      <c r="B36" s="24">
        <v>30554</v>
      </c>
      <c r="C36" s="24">
        <v>30554</v>
      </c>
      <c r="D36" s="8">
        <f t="shared" si="14"/>
        <v>0</v>
      </c>
      <c r="E36" s="33">
        <f t="shared" ref="E36:E46" si="16">D36/B36*100</f>
        <v>0</v>
      </c>
      <c r="F36" s="8"/>
      <c r="G36" s="8"/>
      <c r="H36" s="28">
        <v>0</v>
      </c>
      <c r="I36" s="8"/>
      <c r="J36" s="8"/>
    </row>
    <row r="37" s="1" customFormat="1" ht="16.5" customHeight="1" spans="1:10">
      <c r="A37" s="32" t="s">
        <v>68</v>
      </c>
      <c r="B37" s="24">
        <v>305</v>
      </c>
      <c r="C37" s="24">
        <v>305</v>
      </c>
      <c r="D37" s="8">
        <f t="shared" si="14"/>
        <v>0</v>
      </c>
      <c r="E37" s="33">
        <f t="shared" si="16"/>
        <v>0</v>
      </c>
      <c r="F37" s="8"/>
      <c r="G37" s="8"/>
      <c r="H37" s="28">
        <v>0</v>
      </c>
      <c r="I37" s="8"/>
      <c r="J37" s="8"/>
    </row>
    <row r="38" s="1" customFormat="1" ht="16.5" customHeight="1" spans="1:10">
      <c r="A38" s="32" t="s">
        <v>69</v>
      </c>
      <c r="B38" s="24">
        <v>5406</v>
      </c>
      <c r="C38" s="24">
        <v>5406</v>
      </c>
      <c r="D38" s="8">
        <f t="shared" si="14"/>
        <v>0</v>
      </c>
      <c r="E38" s="33">
        <f t="shared" si="16"/>
        <v>0</v>
      </c>
      <c r="F38" s="8"/>
      <c r="G38" s="8"/>
      <c r="H38" s="28">
        <v>0</v>
      </c>
      <c r="I38" s="8"/>
      <c r="J38" s="8"/>
    </row>
    <row r="39" s="1" customFormat="1" ht="16.5" customHeight="1" spans="1:10">
      <c r="A39" s="32" t="s">
        <v>70</v>
      </c>
      <c r="B39" s="24">
        <v>2204</v>
      </c>
      <c r="C39" s="24">
        <v>2204</v>
      </c>
      <c r="D39" s="8">
        <f t="shared" si="14"/>
        <v>0</v>
      </c>
      <c r="E39" s="33">
        <f t="shared" si="16"/>
        <v>0</v>
      </c>
      <c r="F39" s="8"/>
      <c r="G39" s="8"/>
      <c r="H39" s="28">
        <v>0</v>
      </c>
      <c r="I39" s="8"/>
      <c r="J39" s="8"/>
    </row>
    <row r="40" s="1" customFormat="1" ht="16.5" customHeight="1" spans="1:10">
      <c r="A40" s="32" t="s">
        <v>71</v>
      </c>
      <c r="B40" s="24">
        <v>6081</v>
      </c>
      <c r="C40" s="24">
        <v>6081</v>
      </c>
      <c r="D40" s="8">
        <f t="shared" si="14"/>
        <v>0</v>
      </c>
      <c r="E40" s="33">
        <f t="shared" si="16"/>
        <v>0</v>
      </c>
      <c r="F40" s="8"/>
      <c r="G40" s="8"/>
      <c r="H40" s="28">
        <v>0</v>
      </c>
      <c r="I40" s="8"/>
      <c r="J40" s="8"/>
    </row>
    <row r="41" s="1" customFormat="1" ht="16.5" customHeight="1" spans="1:10">
      <c r="A41" s="32" t="s">
        <v>72</v>
      </c>
      <c r="B41" s="24">
        <v>18800</v>
      </c>
      <c r="C41" s="24">
        <v>18800</v>
      </c>
      <c r="D41" s="8">
        <f t="shared" si="14"/>
        <v>0</v>
      </c>
      <c r="E41" s="33">
        <f t="shared" si="16"/>
        <v>0</v>
      </c>
      <c r="F41" s="8"/>
      <c r="G41" s="8"/>
      <c r="H41" s="28">
        <v>0</v>
      </c>
      <c r="I41" s="8"/>
      <c r="J41" s="8"/>
    </row>
    <row r="42" s="1" customFormat="1" ht="16.5" customHeight="1" spans="1:10">
      <c r="A42" s="32" t="s">
        <v>73</v>
      </c>
      <c r="B42" s="24">
        <v>12164</v>
      </c>
      <c r="C42" s="24">
        <v>12164</v>
      </c>
      <c r="D42" s="8">
        <f t="shared" si="14"/>
        <v>0</v>
      </c>
      <c r="E42" s="33">
        <f t="shared" si="16"/>
        <v>0</v>
      </c>
      <c r="F42" s="8"/>
      <c r="G42" s="8"/>
      <c r="H42" s="28">
        <v>0</v>
      </c>
      <c r="I42" s="8"/>
      <c r="J42" s="8"/>
    </row>
    <row r="43" s="1" customFormat="1" ht="16.5" customHeight="1" spans="1:10">
      <c r="A43" s="32" t="s">
        <v>74</v>
      </c>
      <c r="B43" s="24">
        <v>998</v>
      </c>
      <c r="C43" s="24">
        <v>998</v>
      </c>
      <c r="D43" s="8">
        <f t="shared" si="14"/>
        <v>0</v>
      </c>
      <c r="E43" s="33">
        <f t="shared" si="16"/>
        <v>0</v>
      </c>
      <c r="F43" s="8"/>
      <c r="G43" s="8"/>
      <c r="H43" s="28">
        <v>0</v>
      </c>
      <c r="I43" s="8"/>
      <c r="J43" s="8"/>
    </row>
    <row r="44" s="1" customFormat="1" ht="16.5" customHeight="1" spans="1:10">
      <c r="A44" s="32" t="s">
        <v>75</v>
      </c>
      <c r="B44" s="24">
        <v>3285</v>
      </c>
      <c r="C44" s="24">
        <v>3285</v>
      </c>
      <c r="D44" s="8">
        <f t="shared" si="14"/>
        <v>0</v>
      </c>
      <c r="E44" s="33">
        <f t="shared" si="16"/>
        <v>0</v>
      </c>
      <c r="F44" s="8"/>
      <c r="G44" s="8"/>
      <c r="H44" s="28">
        <v>0</v>
      </c>
      <c r="I44" s="8"/>
      <c r="J44" s="8"/>
    </row>
    <row r="45" s="1" customFormat="1" ht="16.5" customHeight="1" spans="1:10">
      <c r="A45" s="32" t="s">
        <v>76</v>
      </c>
      <c r="B45" s="24">
        <v>463</v>
      </c>
      <c r="C45" s="24">
        <v>463</v>
      </c>
      <c r="D45" s="8">
        <f t="shared" si="14"/>
        <v>0</v>
      </c>
      <c r="E45" s="33">
        <f t="shared" si="16"/>
        <v>0</v>
      </c>
      <c r="F45" s="8"/>
      <c r="G45" s="8"/>
      <c r="H45" s="28">
        <v>0</v>
      </c>
      <c r="I45" s="8"/>
      <c r="J45" s="8"/>
    </row>
    <row r="46" s="1" customFormat="1" ht="16.5" customHeight="1" spans="1:10">
      <c r="A46" s="30" t="s">
        <v>77</v>
      </c>
      <c r="B46" s="24">
        <v>48000</v>
      </c>
      <c r="C46" s="24">
        <v>57000</v>
      </c>
      <c r="D46" s="8">
        <f t="shared" si="14"/>
        <v>9000</v>
      </c>
      <c r="E46" s="25">
        <f t="shared" si="16"/>
        <v>18.75</v>
      </c>
      <c r="F46" s="8"/>
      <c r="G46" s="8"/>
      <c r="H46" s="28">
        <v>0</v>
      </c>
      <c r="I46" s="8"/>
      <c r="J46" s="8"/>
    </row>
    <row r="47" s="1" customFormat="1" ht="16.5" customHeight="1" spans="1:10">
      <c r="A47" s="15" t="s">
        <v>78</v>
      </c>
      <c r="B47" s="24">
        <v>20000</v>
      </c>
      <c r="C47" s="8">
        <v>28876</v>
      </c>
      <c r="D47" s="8">
        <f t="shared" si="14"/>
        <v>8876</v>
      </c>
      <c r="E47" s="33"/>
      <c r="F47" s="8"/>
      <c r="G47" s="8"/>
      <c r="H47" s="28">
        <v>0</v>
      </c>
      <c r="I47" s="8"/>
      <c r="J47" s="8"/>
    </row>
    <row r="48" s="1" customFormat="1" ht="16.5" customHeight="1" spans="1:10">
      <c r="A48" s="15" t="s">
        <v>79</v>
      </c>
      <c r="B48" s="24"/>
      <c r="C48" s="8">
        <v>1827</v>
      </c>
      <c r="D48" s="8">
        <f t="shared" si="14"/>
        <v>1827</v>
      </c>
      <c r="E48" s="33"/>
      <c r="F48" s="8"/>
      <c r="G48" s="8"/>
      <c r="H48" s="28">
        <v>0</v>
      </c>
      <c r="I48" s="8"/>
      <c r="J48" s="8"/>
    </row>
    <row r="49" s="1" customFormat="1" ht="16.5" customHeight="1" spans="1:10">
      <c r="A49" s="15" t="s">
        <v>80</v>
      </c>
      <c r="B49" s="24">
        <v>10000</v>
      </c>
      <c r="C49" s="8">
        <v>10000</v>
      </c>
      <c r="D49" s="8">
        <f t="shared" si="14"/>
        <v>0</v>
      </c>
      <c r="E49" s="33"/>
      <c r="F49" s="8"/>
      <c r="G49" s="8"/>
      <c r="H49" s="28">
        <v>0</v>
      </c>
      <c r="I49" s="8"/>
      <c r="J49" s="8"/>
    </row>
    <row r="50" s="1" customFormat="1" ht="16.5" customHeight="1" spans="1:10">
      <c r="A50" s="6" t="s">
        <v>81</v>
      </c>
      <c r="B50" s="24">
        <f>SUM(B4,B20,B25,B47,B48,B49)</f>
        <v>312150</v>
      </c>
      <c r="C50" s="24">
        <f>SUM(C4,C20,C25,C47,C48,C49)</f>
        <v>333258</v>
      </c>
      <c r="D50" s="24">
        <f>SUM(D4,D20,D25,D47,D48,D49)</f>
        <v>21108</v>
      </c>
      <c r="E50" s="25">
        <f>D50/B50*100</f>
        <v>6.76213358962038</v>
      </c>
      <c r="F50" s="34" t="s">
        <v>82</v>
      </c>
      <c r="G50" s="8">
        <f>SUM(G4,G25:G26)</f>
        <v>312150</v>
      </c>
      <c r="H50" s="8">
        <f>SUM(H4,H25:H26)</f>
        <v>333258</v>
      </c>
      <c r="I50" s="8">
        <f>SUM(I4,I25:I26)</f>
        <v>21108</v>
      </c>
      <c r="J50" s="36">
        <f>I50/G50*100</f>
        <v>6.76213358962038</v>
      </c>
    </row>
    <row r="51" hidden="1" spans="7:9">
      <c r="G51" s="20"/>
      <c r="H51" s="35">
        <f>C49-H50</f>
        <v>-323258</v>
      </c>
      <c r="I51" s="20"/>
    </row>
    <row r="52" hidden="1" spans="3:3">
      <c r="C52" s="21">
        <v>88000</v>
      </c>
    </row>
    <row r="53" hidden="1" spans="3:6">
      <c r="C53" s="21">
        <v>130046</v>
      </c>
      <c r="F53" s="2">
        <v>12639</v>
      </c>
    </row>
    <row r="54" hidden="1" spans="3:6">
      <c r="C54" s="21">
        <v>1626</v>
      </c>
      <c r="F54" s="2">
        <v>5532</v>
      </c>
    </row>
    <row r="55" hidden="1" spans="3:6">
      <c r="C55" s="21">
        <v>-12809</v>
      </c>
      <c r="F55" s="2">
        <v>3721</v>
      </c>
    </row>
    <row r="56" hidden="1" spans="6:6">
      <c r="F56" s="2">
        <v>543</v>
      </c>
    </row>
    <row r="57" hidden="1" spans="6:6">
      <c r="F57" s="2">
        <v>1928</v>
      </c>
    </row>
    <row r="59" spans="5:5">
      <c r="E59" s="2">
        <f>C50-H50</f>
        <v>0</v>
      </c>
    </row>
  </sheetData>
  <mergeCells count="2">
    <mergeCell ref="A1:J1"/>
    <mergeCell ref="G2:J2"/>
  </mergeCells>
  <printOptions horizontalCentered="1" verticalCentered="1"/>
  <pageMargins left="0.354166666666667" right="0.354166666666667" top="0.55" bottom="0.55" header="0.511805555555556" footer="0.511805555555556"/>
  <pageSetup paperSize="9" orientation="landscape" horizontalDpi="600"/>
  <headerFooter alignWithMargins="0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pane ySplit="3" topLeftCell="A4" activePane="bottomLeft" state="frozen"/>
      <selection/>
      <selection pane="bottomLeft" activeCell="C29" sqref="C29"/>
    </sheetView>
  </sheetViews>
  <sheetFormatPr defaultColWidth="9" defaultRowHeight="12"/>
  <cols>
    <col min="1" max="1" width="28.0833333333333" style="2" customWidth="1"/>
    <col min="2" max="2" width="8.08333333333333" style="2" customWidth="1"/>
    <col min="3" max="3" width="8.83333333333333" style="2" customWidth="1"/>
    <col min="4" max="4" width="8.58333333333333" style="2" customWidth="1"/>
    <col min="5" max="5" width="7.58333333333333" style="2" customWidth="1"/>
    <col min="6" max="6" width="30.75" style="2" customWidth="1"/>
    <col min="7" max="7" width="8.25" style="2" customWidth="1"/>
    <col min="8" max="8" width="8.58333333333333" style="2" customWidth="1"/>
    <col min="9" max="9" width="8.08333333333333" style="2" customWidth="1"/>
    <col min="10" max="16384" width="9" style="2"/>
  </cols>
  <sheetData>
    <row r="1" ht="31.5" spans="1:10">
      <c r="A1" s="3" t="s">
        <v>83</v>
      </c>
      <c r="B1" s="3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4"/>
      <c r="B2" s="4"/>
      <c r="C2" s="4"/>
      <c r="D2" s="4"/>
      <c r="E2" s="4"/>
      <c r="F2" s="4"/>
      <c r="G2" s="5" t="s">
        <v>1</v>
      </c>
      <c r="H2" s="5"/>
      <c r="I2" s="5"/>
      <c r="J2" s="5"/>
    </row>
    <row r="3" s="1" customFormat="1" ht="2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3</v>
      </c>
      <c r="H3" s="6" t="s">
        <v>4</v>
      </c>
      <c r="I3" s="6" t="s">
        <v>5</v>
      </c>
      <c r="J3" s="6" t="s">
        <v>6</v>
      </c>
    </row>
    <row r="4" ht="18" customHeight="1" spans="1:10">
      <c r="A4" s="7" t="s">
        <v>84</v>
      </c>
      <c r="B4" s="8">
        <v>2400</v>
      </c>
      <c r="C4" s="8">
        <v>3000</v>
      </c>
      <c r="D4" s="8">
        <f>C4-B4</f>
        <v>600</v>
      </c>
      <c r="E4" s="9">
        <f>D4/B4*100</f>
        <v>25</v>
      </c>
      <c r="F4" s="10" t="s">
        <v>85</v>
      </c>
      <c r="G4" s="8">
        <v>1580</v>
      </c>
      <c r="H4" s="8">
        <v>2313</v>
      </c>
      <c r="I4" s="8">
        <f t="shared" ref="I4:I14" si="0">H4-G4</f>
        <v>733</v>
      </c>
      <c r="J4" s="19">
        <f>I4/G4*100</f>
        <v>46.3924050632911</v>
      </c>
    </row>
    <row r="5" ht="18" customHeight="1" spans="1:10">
      <c r="A5" s="11" t="s">
        <v>86</v>
      </c>
      <c r="B5" s="8">
        <v>3600</v>
      </c>
      <c r="C5" s="8">
        <v>4500</v>
      </c>
      <c r="D5" s="8">
        <f t="shared" ref="D4:D7" si="1">C5-B5</f>
        <v>900</v>
      </c>
      <c r="E5" s="9">
        <f>D5/B5*100</f>
        <v>25</v>
      </c>
      <c r="F5" s="10" t="s">
        <v>87</v>
      </c>
      <c r="G5" s="8">
        <v>1500</v>
      </c>
      <c r="H5" s="8">
        <v>1500</v>
      </c>
      <c r="I5" s="8">
        <f t="shared" si="0"/>
        <v>0</v>
      </c>
      <c r="J5" s="19"/>
    </row>
    <row r="6" ht="18" customHeight="1" spans="1:10">
      <c r="A6" s="11" t="s">
        <v>88</v>
      </c>
      <c r="B6" s="8">
        <v>74000</v>
      </c>
      <c r="C6" s="8">
        <v>87875</v>
      </c>
      <c r="D6" s="8">
        <f t="shared" si="1"/>
        <v>13875</v>
      </c>
      <c r="E6" s="9">
        <f>D6/B6*100</f>
        <v>18.75</v>
      </c>
      <c r="F6" s="12" t="s">
        <v>89</v>
      </c>
      <c r="G6" s="8">
        <v>91200</v>
      </c>
      <c r="H6" s="8">
        <f>SUM(H7:H9)</f>
        <v>115848</v>
      </c>
      <c r="I6" s="8">
        <f t="shared" si="0"/>
        <v>24648</v>
      </c>
      <c r="J6" s="19">
        <f>I6/G6*100</f>
        <v>27.0263157894737</v>
      </c>
    </row>
    <row r="7" ht="18" customHeight="1" spans="1:10">
      <c r="A7" s="13"/>
      <c r="B7" s="8"/>
      <c r="C7" s="8"/>
      <c r="D7" s="8"/>
      <c r="E7" s="9"/>
      <c r="F7" s="12" t="s">
        <v>90</v>
      </c>
      <c r="G7" s="8">
        <v>85200</v>
      </c>
      <c r="H7" s="8">
        <v>108348</v>
      </c>
      <c r="I7" s="8">
        <f t="shared" si="0"/>
        <v>23148</v>
      </c>
      <c r="J7" s="19">
        <f>I7/G7*100</f>
        <v>27.169014084507</v>
      </c>
    </row>
    <row r="8" ht="18" customHeight="1" spans="1:10">
      <c r="A8" s="11"/>
      <c r="B8" s="8"/>
      <c r="C8" s="8"/>
      <c r="D8" s="14"/>
      <c r="E8" s="9"/>
      <c r="F8" s="12" t="s">
        <v>91</v>
      </c>
      <c r="G8" s="8">
        <v>2400</v>
      </c>
      <c r="H8" s="8">
        <v>3000</v>
      </c>
      <c r="I8" s="8">
        <f t="shared" si="0"/>
        <v>600</v>
      </c>
      <c r="J8" s="19">
        <f>I8/G8*100</f>
        <v>25</v>
      </c>
    </row>
    <row r="9" ht="18" customHeight="1" spans="1:10">
      <c r="A9" s="15"/>
      <c r="B9" s="8"/>
      <c r="C9" s="8"/>
      <c r="D9" s="14"/>
      <c r="E9" s="9"/>
      <c r="F9" s="12" t="s">
        <v>92</v>
      </c>
      <c r="G9" s="8">
        <v>3600</v>
      </c>
      <c r="H9" s="8">
        <v>4500</v>
      </c>
      <c r="I9" s="8">
        <f t="shared" si="0"/>
        <v>900</v>
      </c>
      <c r="J9" s="19">
        <f>I9/G9*100</f>
        <v>25</v>
      </c>
    </row>
    <row r="10" ht="18" customHeight="1" spans="1:10">
      <c r="A10" s="6"/>
      <c r="B10" s="8"/>
      <c r="C10" s="8"/>
      <c r="D10" s="14"/>
      <c r="E10" s="9"/>
      <c r="F10" s="15" t="s">
        <v>93</v>
      </c>
      <c r="G10" s="8"/>
      <c r="H10" s="8">
        <v>7200</v>
      </c>
      <c r="I10" s="8">
        <f t="shared" si="0"/>
        <v>7200</v>
      </c>
      <c r="J10" s="19"/>
    </row>
    <row r="11" ht="18" customHeight="1" spans="1:10">
      <c r="A11" s="11"/>
      <c r="B11" s="8"/>
      <c r="C11" s="8"/>
      <c r="D11" s="14"/>
      <c r="E11" s="9"/>
      <c r="F11" s="12" t="s">
        <v>94</v>
      </c>
      <c r="G11" s="8">
        <v>500</v>
      </c>
      <c r="H11" s="8">
        <v>500</v>
      </c>
      <c r="I11" s="8">
        <f t="shared" si="0"/>
        <v>0</v>
      </c>
      <c r="J11" s="19"/>
    </row>
    <row r="12" ht="18" customHeight="1" spans="1:10">
      <c r="A12" s="16"/>
      <c r="B12" s="8"/>
      <c r="C12" s="8"/>
      <c r="D12" s="14"/>
      <c r="E12" s="9"/>
      <c r="F12" s="12" t="s">
        <v>95</v>
      </c>
      <c r="G12" s="8">
        <v>1140</v>
      </c>
      <c r="H12" s="8">
        <v>1140</v>
      </c>
      <c r="I12" s="8">
        <f t="shared" si="0"/>
        <v>0</v>
      </c>
      <c r="J12" s="19"/>
    </row>
    <row r="13" ht="18" customHeight="1" spans="1:10">
      <c r="A13" s="16"/>
      <c r="B13" s="8"/>
      <c r="C13" s="8"/>
      <c r="D13" s="14"/>
      <c r="E13" s="9"/>
      <c r="F13" s="12" t="s">
        <v>96</v>
      </c>
      <c r="G13" s="8">
        <v>60</v>
      </c>
      <c r="H13" s="8">
        <v>60</v>
      </c>
      <c r="I13" s="8">
        <f t="shared" si="0"/>
        <v>0</v>
      </c>
      <c r="J13" s="19"/>
    </row>
    <row r="14" ht="18" customHeight="1" spans="1:10">
      <c r="A14" s="16"/>
      <c r="B14" s="8"/>
      <c r="C14" s="8"/>
      <c r="D14" s="14"/>
      <c r="E14" s="9"/>
      <c r="F14" s="15" t="s">
        <v>97</v>
      </c>
      <c r="G14" s="8">
        <v>220</v>
      </c>
      <c r="H14" s="8">
        <v>220</v>
      </c>
      <c r="I14" s="8">
        <f t="shared" si="0"/>
        <v>0</v>
      </c>
      <c r="J14" s="19"/>
    </row>
    <row r="15" ht="18" customHeight="1" spans="1:10">
      <c r="A15" s="17" t="s">
        <v>81</v>
      </c>
      <c r="B15" s="8">
        <f>SUM(B4:B14)</f>
        <v>80000</v>
      </c>
      <c r="C15" s="8">
        <f>SUM(C4:C14)</f>
        <v>95375</v>
      </c>
      <c r="D15" s="8">
        <f>SUM(D4:D14)</f>
        <v>15375</v>
      </c>
      <c r="E15" s="9">
        <f t="shared" ref="E15:E20" si="2">D15/B15*100</f>
        <v>19.21875</v>
      </c>
      <c r="F15" s="17" t="s">
        <v>82</v>
      </c>
      <c r="G15" s="8">
        <f>SUM(G4:G6,G10:G14)</f>
        <v>96200</v>
      </c>
      <c r="H15" s="8">
        <f>SUM(H4:H6,H10:H14)</f>
        <v>128781</v>
      </c>
      <c r="I15" s="8">
        <f>SUM(I4:I6,I10:I14)</f>
        <v>32581</v>
      </c>
      <c r="J15" s="19">
        <f>I15/G15*100</f>
        <v>33.8679833679834</v>
      </c>
    </row>
    <row r="16" ht="18" customHeight="1" spans="1:10">
      <c r="A16" s="11" t="s">
        <v>98</v>
      </c>
      <c r="B16" s="8">
        <f>SUM(B17:B19)</f>
        <v>26200</v>
      </c>
      <c r="C16" s="8">
        <f>SUM(C17:C19)</f>
        <v>63977</v>
      </c>
      <c r="D16" s="8">
        <f>SUM(D17:D19)</f>
        <v>37777</v>
      </c>
      <c r="E16" s="9">
        <f t="shared" si="2"/>
        <v>144.187022900763</v>
      </c>
      <c r="F16" s="7" t="s">
        <v>99</v>
      </c>
      <c r="G16" s="18">
        <f>SUM(G17:G18)</f>
        <v>10000</v>
      </c>
      <c r="H16" s="18">
        <f>SUM(H17:H18)</f>
        <v>26521</v>
      </c>
      <c r="I16" s="18">
        <f>SUM(I17:I18)</f>
        <v>16521</v>
      </c>
      <c r="J16" s="19">
        <f>I16/G16*100</f>
        <v>165.21</v>
      </c>
    </row>
    <row r="17" ht="18" customHeight="1" spans="1:13">
      <c r="A17" s="15" t="s">
        <v>100</v>
      </c>
      <c r="B17" s="8">
        <v>5000</v>
      </c>
      <c r="C17" s="8">
        <v>3000</v>
      </c>
      <c r="D17" s="14">
        <f>C17-B17</f>
        <v>-2000</v>
      </c>
      <c r="E17" s="9">
        <f t="shared" si="2"/>
        <v>-40</v>
      </c>
      <c r="F17" s="7" t="s">
        <v>101</v>
      </c>
      <c r="G17" s="8">
        <v>10000</v>
      </c>
      <c r="H17" s="18">
        <v>10000</v>
      </c>
      <c r="I17" s="8">
        <f>H17-G17</f>
        <v>0</v>
      </c>
      <c r="J17" s="19"/>
      <c r="M17" s="20"/>
    </row>
    <row r="18" ht="18" customHeight="1" spans="1:10">
      <c r="A18" s="11" t="s">
        <v>102</v>
      </c>
      <c r="B18" s="8">
        <v>5000</v>
      </c>
      <c r="C18" s="8">
        <v>26000</v>
      </c>
      <c r="D18" s="14">
        <f>C18-B18</f>
        <v>21000</v>
      </c>
      <c r="E18" s="9">
        <f t="shared" si="2"/>
        <v>420</v>
      </c>
      <c r="F18" s="12" t="s">
        <v>103</v>
      </c>
      <c r="G18" s="8"/>
      <c r="H18" s="18">
        <v>16521</v>
      </c>
      <c r="I18" s="8">
        <f>H18-G18</f>
        <v>16521</v>
      </c>
      <c r="J18" s="19"/>
    </row>
    <row r="19" ht="18" customHeight="1" spans="1:10">
      <c r="A19" s="15" t="s">
        <v>104</v>
      </c>
      <c r="B19" s="8">
        <v>16200</v>
      </c>
      <c r="C19" s="8">
        <v>34977</v>
      </c>
      <c r="D19" s="14">
        <f>C19-B19</f>
        <v>18777</v>
      </c>
      <c r="E19" s="9">
        <f t="shared" si="2"/>
        <v>115.907407407407</v>
      </c>
      <c r="F19" s="12" t="s">
        <v>105</v>
      </c>
      <c r="G19" s="8"/>
      <c r="H19" s="18">
        <v>4050</v>
      </c>
      <c r="I19" s="8">
        <f>H19-G19</f>
        <v>4050</v>
      </c>
      <c r="J19" s="19"/>
    </row>
    <row r="20" ht="22" customHeight="1" spans="1:13">
      <c r="A20" s="17" t="s">
        <v>106</v>
      </c>
      <c r="B20" s="8">
        <f>SUM(B15:B16)</f>
        <v>106200</v>
      </c>
      <c r="C20" s="8">
        <f>SUM(C15:C16)</f>
        <v>159352</v>
      </c>
      <c r="D20" s="8">
        <f>C20-B20</f>
        <v>53152</v>
      </c>
      <c r="E20" s="19">
        <f t="shared" si="2"/>
        <v>50.0489642184558</v>
      </c>
      <c r="F20" s="17" t="s">
        <v>107</v>
      </c>
      <c r="G20" s="8">
        <f>SUM(G15:G16,G19)</f>
        <v>106200</v>
      </c>
      <c r="H20" s="8">
        <f>SUM(H15:H16,H19)</f>
        <v>159352</v>
      </c>
      <c r="I20" s="8">
        <f>SUM(I15:I16,I19)</f>
        <v>53152</v>
      </c>
      <c r="J20" s="19">
        <f>I20/G20*100</f>
        <v>50.0489642184558</v>
      </c>
      <c r="M20" s="20"/>
    </row>
  </sheetData>
  <mergeCells count="2">
    <mergeCell ref="A1:J1"/>
    <mergeCell ref="G2:J2"/>
  </mergeCells>
  <printOptions horizontalCentered="1"/>
  <pageMargins left="0.55" right="0.55" top="0.700694444444445" bottom="0.597916666666667" header="0.559027777777778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公共财政收支调整</vt:lpstr>
      <vt:lpstr>政府性基金调整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shiyi59163com</cp:lastModifiedBy>
  <dcterms:created xsi:type="dcterms:W3CDTF">1996-12-17T01:32:00Z</dcterms:created>
  <cp:lastPrinted>2016-11-03T03:31:00Z</cp:lastPrinted>
  <dcterms:modified xsi:type="dcterms:W3CDTF">2018-12-05T08:55:56Z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KSORubyTemplateID" linkTarget="0">
    <vt:lpwstr>14</vt:lpwstr>
  </property>
</Properties>
</file>