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1000"/>
  </bookViews>
  <sheets>
    <sheet name="社保基金预算公开" sheetId="1" r:id="rId1"/>
    <sheet name="收入表（社保）" sheetId="2" r:id="rId2"/>
    <sheet name="支出表（社保）" sheetId="3" r:id="rId3"/>
    <sheet name="政府基金预算公开" sheetId="4" r:id="rId4"/>
    <sheet name="收入表（政府基金）" sheetId="5" r:id="rId5"/>
    <sheet name="支出表（政府基金）" sheetId="6" r:id="rId6"/>
    <sheet name="基金转移支付表" sheetId="7" r:id="rId7"/>
    <sheet name="政府专项债务余额限额表" sheetId="8" r:id="rId8"/>
    <sheet name="基金对下转移支付表" sheetId="9" r:id="rId9"/>
    <sheet name="国有资本经营预算公开" sheetId="10" r:id="rId10"/>
    <sheet name="收入表（国有资本经营）" sheetId="11" r:id="rId11"/>
    <sheet name="支出表（国有资本经营）" sheetId="12" r:id="rId1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含有部分2017年新机保补缴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其中占比较大事件：公路局蔡明香工伤死亡赔付69万；17人次伤残赔付共计37万。园拓企业一名员工工伤住院报销赔付33万元。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工伤意外险补充保险</t>
        </r>
      </text>
    </comment>
  </commentList>
</comments>
</file>

<file path=xl/sharedStrings.xml><?xml version="1.0" encoding="utf-8"?>
<sst xmlns="http://schemas.openxmlformats.org/spreadsheetml/2006/main" count="288" uniqueCount="168">
  <si>
    <t>社保基金预算</t>
  </si>
  <si>
    <t>2019年社保基金预算收入表</t>
  </si>
  <si>
    <t>单位：万元</t>
  </si>
  <si>
    <t>项    目</t>
  </si>
  <si>
    <t>2018年执行数</t>
  </si>
  <si>
    <t>2019年预算</t>
  </si>
  <si>
    <t>比上年执行+-%</t>
  </si>
  <si>
    <t>企业养老保险</t>
  </si>
  <si>
    <t>保险费收入</t>
  </si>
  <si>
    <t>利息收入</t>
  </si>
  <si>
    <t>财政补贴收入</t>
  </si>
  <si>
    <t>转移收入及其他收入</t>
  </si>
  <si>
    <t>城乡居民养老保险</t>
  </si>
  <si>
    <t>机关事业养老保险</t>
  </si>
  <si>
    <t xml:space="preserve"> </t>
  </si>
  <si>
    <t>城镇职工医疗保险</t>
  </si>
  <si>
    <t>城乡居民医疗保险</t>
  </si>
  <si>
    <t>工伤保险基金</t>
  </si>
  <si>
    <t>失业保险基金</t>
  </si>
  <si>
    <t>生育保险基金</t>
  </si>
  <si>
    <t>一、当年收入</t>
  </si>
  <si>
    <t>2019年社保基金预算支出表</t>
  </si>
  <si>
    <t>社会保险待遇支出</t>
  </si>
  <si>
    <t>其他支出</t>
  </si>
  <si>
    <t>上解上级支出</t>
  </si>
  <si>
    <t>转移支出</t>
  </si>
  <si>
    <t>转移支出及其他支出</t>
  </si>
  <si>
    <t>一、当年支出</t>
  </si>
  <si>
    <t>二、当年结余</t>
  </si>
  <si>
    <t>政府性基金预算</t>
  </si>
  <si>
    <t>2019年政府性基金预算收支表</t>
  </si>
  <si>
    <r>
      <rPr>
        <b/>
        <sz val="14"/>
        <rFont val="宋体"/>
        <charset val="134"/>
      </rPr>
      <t>收</t>
    </r>
    <r>
      <rPr>
        <b/>
        <sz val="14"/>
        <rFont val="宋体"/>
        <charset val="134"/>
      </rPr>
      <t>入</t>
    </r>
  </si>
  <si>
    <t>项  目</t>
  </si>
  <si>
    <t>2018年决算数</t>
  </si>
  <si>
    <t>2019年
预算数</t>
  </si>
  <si>
    <t>预算数比决算数增长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</si>
  <si>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</si>
  <si>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</si>
  <si>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</si>
  <si>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</si>
  <si>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</si>
  <si>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</si>
  <si>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</si>
  <si>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</si>
  <si>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</si>
  <si>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</si>
  <si>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</si>
  <si>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</si>
  <si>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</si>
  <si>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</si>
  <si>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</si>
  <si>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</si>
  <si>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</si>
  <si>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收入总计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</si>
  <si>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</si>
  <si>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</si>
  <si>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</si>
  <si>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</si>
  <si>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</si>
  <si>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</si>
  <si>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</si>
  <si>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>2017年债券省政府收回（上年结余收回）</t>
  </si>
  <si>
    <t xml:space="preserve">  地方政府专项债务转贷收入</t>
  </si>
  <si>
    <r>
      <rPr>
        <b/>
        <sz val="14"/>
        <rFont val="宋体"/>
        <charset val="134"/>
      </rPr>
      <t>支</t>
    </r>
    <r>
      <rPr>
        <b/>
        <sz val="14"/>
        <rFont val="宋体"/>
        <charset val="134"/>
      </rPr>
      <t>出</t>
    </r>
  </si>
  <si>
    <t>一、文化旅游体育与传媒支出</t>
  </si>
  <si>
    <t xml:space="preserve">   国家电影事业发展专项资金安排的支出</t>
  </si>
  <si>
    <t xml:space="preserve">   旅游发展基金支出</t>
  </si>
  <si>
    <t xml:space="preserve">   国家电影事业发展专项资金对应专项债务收入安排的支出</t>
  </si>
  <si>
    <t>二、社会保障和就业支出</t>
  </si>
  <si>
    <t xml:space="preserve">    大中型水库移民后期扶持基金支出</t>
  </si>
  <si>
    <t xml:space="preserve">    小型水库移民扶助基金安排的支出</t>
  </si>
  <si>
    <t xml:space="preserve">    小型水库移民扶助基金对应专项债务收入安排的支出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</si>
  <si>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</si>
  <si>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</si>
  <si>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</si>
  <si>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</si>
  <si>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</si>
  <si>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</si>
  <si>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t xml:space="preserve">    农业土地开发资金安排的支出</t>
  </si>
  <si>
    <t xml:space="preserve">    城市基础设施配套费安排的支出</t>
  </si>
  <si>
    <t xml:space="preserve">    污水处理费收入安排的支出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</si>
  <si>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</si>
  <si>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</si>
  <si>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</si>
  <si>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</si>
  <si>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</si>
  <si>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</si>
  <si>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</si>
  <si>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</si>
  <si>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</si>
  <si>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</si>
  <si>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</si>
  <si>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</si>
  <si>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</si>
  <si>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</si>
  <si>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</si>
  <si>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</si>
  <si>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</si>
  <si>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</si>
  <si>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</si>
  <si>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</si>
  <si>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</si>
  <si>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七、商业服务业等支出</t>
  </si>
  <si>
    <t xml:space="preserve">    农网还贷资金支出</t>
  </si>
  <si>
    <t>八、其他支出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</si>
  <si>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</si>
  <si>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</si>
  <si>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</si>
  <si>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九、债务付息支出</t>
  </si>
  <si>
    <t>十、债务发行费用支出</t>
  </si>
  <si>
    <t>支出合计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</si>
  <si>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</si>
  <si>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</si>
  <si>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</si>
  <si>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</si>
  <si>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</si>
  <si>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地方政府专项债务还本支出</t>
  </si>
  <si>
    <t xml:space="preserve"> 地方政府专项债务化债支出</t>
  </si>
  <si>
    <t xml:space="preserve"> 年终结余</t>
  </si>
  <si>
    <t>支出总计</t>
  </si>
  <si>
    <t>2019年嘉鱼县专项债务限额余额预算情况表</t>
  </si>
  <si>
    <t>行政区划</t>
  </si>
  <si>
    <t>限额</t>
  </si>
  <si>
    <t>余额</t>
  </si>
  <si>
    <t>嘉鱼县</t>
  </si>
  <si>
    <t>2019年县级政府性基金对下转移支付分地区情况表</t>
  </si>
  <si>
    <t>项         目</t>
  </si>
  <si>
    <t>陆溪镇</t>
  </si>
  <si>
    <t>高铁岭镇</t>
  </si>
  <si>
    <t>鱼岳镇</t>
  </si>
  <si>
    <t>官桥镇</t>
  </si>
  <si>
    <t>新街镇</t>
  </si>
  <si>
    <t>潘家湾镇</t>
  </si>
  <si>
    <t>渡普镇</t>
  </si>
  <si>
    <t>牌洲湾镇</t>
  </si>
  <si>
    <t>1、文化体育与传媒</t>
  </si>
  <si>
    <t>2、社会保障和就业</t>
  </si>
  <si>
    <t>3、城乡社区事务</t>
  </si>
  <si>
    <t>4、农林水事务</t>
  </si>
  <si>
    <t>5、交通运输</t>
  </si>
  <si>
    <t>6、资源勘探电力信息等事务</t>
  </si>
  <si>
    <t>备注：县本级政府性基金无对下转移支付</t>
  </si>
  <si>
    <t>国有资本经营预算</t>
  </si>
  <si>
    <t>2019年国有资本经营预算收入表</t>
  </si>
  <si>
    <t>收  入</t>
  </si>
  <si>
    <t>预算数</t>
  </si>
  <si>
    <t>一、利润收入</t>
  </si>
  <si>
    <t>二、股利、股息收入</t>
  </si>
  <si>
    <t>　　其中：住建投</t>
  </si>
  <si>
    <t>　　　　  城投</t>
  </si>
  <si>
    <t>三、产权转让收入</t>
  </si>
  <si>
    <t>四、清算收入</t>
  </si>
  <si>
    <t>五、其他国有资本经营收入</t>
  </si>
  <si>
    <t>本年收入合计</t>
  </si>
  <si>
    <t>上年结转</t>
  </si>
  <si>
    <t>2019年国有资本经营预算支出表</t>
  </si>
  <si>
    <t xml:space="preserve">单位：万元 </t>
  </si>
  <si>
    <t>支  出</t>
  </si>
  <si>
    <t>一、国有资本经营补充社保基金支出</t>
  </si>
  <si>
    <t>二、解决历史遗留问题及改革成本支出</t>
  </si>
  <si>
    <t>三、国有企业资本注入</t>
  </si>
  <si>
    <t xml:space="preserve"> 　  其中：公益性设施投资支出</t>
  </si>
  <si>
    <t>四、国有企业政策性补贴</t>
  </si>
  <si>
    <t>五、金融国有资本经营预算支出</t>
  </si>
  <si>
    <t>六、其他国有资本经营预算支出</t>
  </si>
  <si>
    <t>本年支出合计</t>
  </si>
  <si>
    <t>国有资本经营预算调出资金</t>
  </si>
  <si>
    <t>结转下年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</si>
</sst>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176" formatCode="0.0_ "/>
    <numFmt numFmtId="177" formatCode="#,##0_ "/>
    <numFmt numFmtId="178" formatCode="[$-F800]dddd\,\ mmmm\ dd\,\ yyyy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9" formatCode="0.00_ "/>
    <numFmt numFmtId="180" formatCode="0_ "/>
    <numFmt numFmtId="181" formatCode="0_);[Red]\(0\)"/>
    <numFmt numFmtId="182" formatCode="#,##0_ ;\-#,##0"/>
  </numFmts>
  <fonts count="4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36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sz val="36"/>
      <name val="黑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8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宋体"/>
      <charset val="134"/>
    </font>
    <font>
      <b/>
      <sz val="22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5" borderId="15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3" fillId="24" borderId="14" applyNumberFormat="0" applyAlignment="0" applyProtection="0">
      <alignment vertical="center"/>
    </xf>
    <xf numFmtId="0" fontId="45" fillId="24" borderId="8" applyNumberFormat="0" applyAlignment="0" applyProtection="0">
      <alignment vertical="center"/>
    </xf>
    <xf numFmtId="0" fontId="37" fillId="18" borderId="10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" fillId="0" borderId="0"/>
    <xf numFmtId="0" fontId="1" fillId="0" borderId="0" applyProtection="0">
      <alignment vertical="center"/>
    </xf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right" vertical="center"/>
    </xf>
    <xf numFmtId="0" fontId="4" fillId="0" borderId="2" xfId="52" applyFont="1" applyFill="1" applyBorder="1" applyAlignment="1">
      <alignment horizontal="center" vertical="center"/>
    </xf>
    <xf numFmtId="0" fontId="4" fillId="0" borderId="3" xfId="52" applyFont="1" applyFill="1" applyBorder="1" applyAlignment="1">
      <alignment horizontal="center" vertical="center"/>
    </xf>
    <xf numFmtId="0" fontId="4" fillId="0" borderId="3" xfId="52" applyFont="1" applyFill="1" applyBorder="1" applyAlignment="1">
      <alignment horizontal="left" vertical="center"/>
    </xf>
    <xf numFmtId="0" fontId="4" fillId="0" borderId="3" xfId="52" applyFont="1" applyFill="1" applyBorder="1" applyAlignment="1">
      <alignment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3" xfId="0" applyFont="1" applyFill="1" applyBorder="1" applyAlignment="1">
      <alignment vertical="center"/>
    </xf>
    <xf numFmtId="0" fontId="0" fillId="0" borderId="1" xfId="52" applyBorder="1">
      <alignment vertical="center"/>
    </xf>
    <xf numFmtId="0" fontId="0" fillId="0" borderId="1" xfId="52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78" fontId="10" fillId="0" borderId="0" xfId="0" applyNumberFormat="1" applyFont="1" applyFill="1" applyAlignment="1">
      <alignment horizontal="center"/>
    </xf>
    <xf numFmtId="177" fontId="11" fillId="0" borderId="0" xfId="51" applyNumberFormat="1" applyFont="1" applyAlignment="1" applyProtection="1">
      <alignment horizontal="center" vertical="center"/>
    </xf>
    <xf numFmtId="177" fontId="4" fillId="0" borderId="0" xfId="51" applyNumberFormat="1" applyFont="1" applyProtection="1">
      <alignment vertical="center"/>
      <protection locked="0"/>
    </xf>
    <xf numFmtId="0" fontId="1" fillId="0" borderId="0" xfId="51">
      <alignment vertical="center"/>
    </xf>
    <xf numFmtId="0" fontId="4" fillId="0" borderId="0" xfId="51" applyFont="1" applyAlignment="1" applyProtection="1">
      <alignment horizontal="center" vertical="center"/>
    </xf>
    <xf numFmtId="177" fontId="12" fillId="0" borderId="3" xfId="51" applyNumberFormat="1" applyFont="1" applyBorder="1" applyAlignment="1" applyProtection="1">
      <alignment horizontal="center" vertical="center"/>
      <protection locked="0"/>
    </xf>
    <xf numFmtId="0" fontId="4" fillId="0" borderId="3" xfId="51" applyFont="1" applyBorder="1" applyAlignment="1" applyProtection="1">
      <alignment horizontal="center" vertical="center" wrapText="1"/>
    </xf>
    <xf numFmtId="177" fontId="3" fillId="0" borderId="3" xfId="51" applyNumberFormat="1" applyFont="1" applyBorder="1" applyAlignment="1" applyProtection="1">
      <alignment horizontal="center" vertical="center"/>
      <protection locked="0"/>
    </xf>
    <xf numFmtId="177" fontId="4" fillId="0" borderId="3" xfId="51" applyNumberFormat="1" applyFont="1" applyBorder="1" applyProtection="1">
      <alignment vertical="center"/>
      <protection locked="0"/>
    </xf>
    <xf numFmtId="177" fontId="4" fillId="0" borderId="3" xfId="51" applyNumberFormat="1" applyFont="1" applyBorder="1" applyAlignment="1" applyProtection="1">
      <alignment vertical="center" wrapText="1"/>
      <protection locked="0"/>
    </xf>
    <xf numFmtId="176" fontId="4" fillId="0" borderId="3" xfId="51" applyNumberFormat="1" applyFont="1" applyBorder="1" applyAlignment="1" applyProtection="1">
      <alignment vertical="center" wrapText="1"/>
    </xf>
    <xf numFmtId="177" fontId="13" fillId="0" borderId="0" xfId="51" applyNumberFormat="1" applyFont="1" applyAlignment="1" applyProtection="1">
      <alignment horizontal="center" vertical="center"/>
      <protection locked="0"/>
    </xf>
    <xf numFmtId="177" fontId="3" fillId="0" borderId="3" xfId="51" applyNumberFormat="1" applyFont="1" applyBorder="1" applyProtection="1">
      <alignment vertical="center"/>
      <protection locked="0"/>
    </xf>
    <xf numFmtId="177" fontId="14" fillId="0" borderId="3" xfId="51" applyNumberFormat="1" applyFont="1" applyBorder="1" applyProtection="1">
      <alignment vertical="center"/>
      <protection locked="0"/>
    </xf>
    <xf numFmtId="0" fontId="15" fillId="0" borderId="0" xfId="31" applyFont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6" fillId="0" borderId="3" xfId="31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9" fontId="19" fillId="0" borderId="3" xfId="1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9" fontId="19" fillId="2" borderId="3" xfId="1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/>
    </xf>
    <xf numFmtId="1" fontId="19" fillId="0" borderId="3" xfId="0" applyNumberFormat="1" applyFont="1" applyFill="1" applyBorder="1" applyAlignment="1" applyProtection="1">
      <alignment vertical="center"/>
      <protection locked="0"/>
    </xf>
    <xf numFmtId="1" fontId="4" fillId="0" borderId="3" xfId="0" applyNumberFormat="1" applyFont="1" applyFill="1" applyBorder="1" applyAlignment="1" applyProtection="1">
      <alignment vertical="center"/>
      <protection locked="0"/>
    </xf>
    <xf numFmtId="0" fontId="19" fillId="0" borderId="3" xfId="0" applyFont="1" applyFill="1" applyBorder="1" applyAlignment="1">
      <alignment vertical="center" wrapText="1"/>
    </xf>
    <xf numFmtId="179" fontId="1" fillId="0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3" fontId="19" fillId="2" borderId="3" xfId="0" applyNumberFormat="1" applyFont="1" applyFill="1" applyBorder="1" applyAlignment="1" applyProtection="1">
      <alignment vertical="center"/>
    </xf>
    <xf numFmtId="0" fontId="19" fillId="2" borderId="3" xfId="0" applyFont="1" applyFill="1" applyBorder="1" applyAlignment="1">
      <alignment horizontal="center" vertical="center" wrapText="1"/>
    </xf>
    <xf numFmtId="3" fontId="19" fillId="2" borderId="3" xfId="0" applyNumberFormat="1" applyFont="1" applyFill="1" applyBorder="1" applyAlignment="1" applyProtection="1">
      <alignment horizontal="left" vertical="center"/>
    </xf>
    <xf numFmtId="3" fontId="19" fillId="2" borderId="3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left" vertical="center"/>
    </xf>
    <xf numFmtId="0" fontId="21" fillId="0" borderId="3" xfId="50" applyFont="1" applyFill="1" applyBorder="1" applyAlignment="1">
      <alignment vertical="center" wrapText="1"/>
    </xf>
    <xf numFmtId="3" fontId="19" fillId="0" borderId="3" xfId="0" applyNumberFormat="1" applyFont="1" applyFill="1" applyBorder="1" applyAlignment="1" applyProtection="1">
      <alignment horizontal="left" vertical="center"/>
    </xf>
    <xf numFmtId="3" fontId="19" fillId="0" borderId="3" xfId="0" applyNumberFormat="1" applyFont="1" applyFill="1" applyBorder="1" applyAlignment="1" applyProtection="1">
      <alignment horizontal="left" vertical="center" wrapText="1"/>
    </xf>
    <xf numFmtId="9" fontId="19" fillId="2" borderId="3" xfId="1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distributed" vertical="center"/>
    </xf>
    <xf numFmtId="0" fontId="19" fillId="0" borderId="0" xfId="0" applyFont="1" applyFill="1" applyAlignment="1">
      <alignment vertical="center"/>
    </xf>
    <xf numFmtId="3" fontId="4" fillId="2" borderId="3" xfId="0" applyNumberFormat="1" applyFont="1" applyFill="1" applyBorder="1" applyAlignment="1" applyProtection="1">
      <alignment vertical="center"/>
    </xf>
    <xf numFmtId="0" fontId="19" fillId="2" borderId="3" xfId="0" applyFont="1" applyFill="1" applyBorder="1" applyAlignment="1">
      <alignment vertical="center"/>
    </xf>
    <xf numFmtId="3" fontId="22" fillId="2" borderId="3" xfId="0" applyNumberFormat="1" applyFont="1" applyFill="1" applyBorder="1" applyAlignment="1" applyProtection="1">
      <alignment vertical="center"/>
    </xf>
    <xf numFmtId="0" fontId="19" fillId="2" borderId="3" xfId="0" applyFont="1" applyFill="1" applyBorder="1" applyAlignment="1">
      <alignment horizontal="center" vertical="center"/>
    </xf>
    <xf numFmtId="10" fontId="19" fillId="2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 applyProtection="1">
      <alignment vertical="center"/>
    </xf>
    <xf numFmtId="0" fontId="12" fillId="0" borderId="3" xfId="0" applyFont="1" applyFill="1" applyBorder="1" applyAlignment="1">
      <alignment horizontal="distributed" vertical="center"/>
    </xf>
    <xf numFmtId="0" fontId="23" fillId="0" borderId="0" xfId="0" applyFont="1" applyFill="1" applyAlignment="1"/>
    <xf numFmtId="0" fontId="19" fillId="3" borderId="0" xfId="0" applyFont="1" applyFill="1" applyAlignment="1"/>
    <xf numFmtId="49" fontId="19" fillId="3" borderId="0" xfId="0" applyNumberFormat="1" applyFont="1" applyFill="1" applyAlignment="1">
      <alignment wrapText="1"/>
    </xf>
    <xf numFmtId="0" fontId="13" fillId="3" borderId="0" xfId="0" applyFont="1" applyFill="1" applyAlignment="1"/>
    <xf numFmtId="0" fontId="13" fillId="3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4" fillId="3" borderId="0" xfId="0" applyNumberFormat="1" applyFont="1" applyFill="1" applyAlignment="1" applyProtection="1">
      <alignment horizontal="center" vertical="center"/>
    </xf>
    <xf numFmtId="0" fontId="23" fillId="0" borderId="0" xfId="0" applyFont="1" applyFill="1" applyAlignment="1">
      <alignment horizontal="center"/>
    </xf>
    <xf numFmtId="0" fontId="25" fillId="3" borderId="0" xfId="0" applyNumberFormat="1" applyFont="1" applyFill="1" applyBorder="1" applyAlignment="1" applyProtection="1">
      <alignment vertical="center"/>
    </xf>
    <xf numFmtId="0" fontId="25" fillId="3" borderId="0" xfId="0" applyNumberFormat="1" applyFont="1" applyFill="1" applyBorder="1" applyAlignment="1" applyProtection="1">
      <alignment horizontal="right" vertical="center"/>
    </xf>
    <xf numFmtId="0" fontId="19" fillId="3" borderId="0" xfId="0" applyFont="1" applyFill="1" applyAlignment="1">
      <alignment horizontal="center"/>
    </xf>
    <xf numFmtId="0" fontId="25" fillId="0" borderId="7" xfId="0" applyNumberFormat="1" applyFont="1" applyFill="1" applyBorder="1" applyAlignment="1" applyProtection="1">
      <alignment horizontal="center" vertical="center"/>
    </xf>
    <xf numFmtId="0" fontId="25" fillId="0" borderId="3" xfId="0" applyNumberFormat="1" applyFont="1" applyFill="1" applyBorder="1" applyAlignment="1" applyProtection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 wrapText="1"/>
    </xf>
    <xf numFmtId="49" fontId="19" fillId="3" borderId="0" xfId="0" applyNumberFormat="1" applyFont="1" applyFill="1" applyAlignment="1">
      <alignment horizontal="center" wrapText="1"/>
    </xf>
    <xf numFmtId="0" fontId="26" fillId="0" borderId="3" xfId="0" applyNumberFormat="1" applyFont="1" applyFill="1" applyBorder="1" applyAlignment="1" applyProtection="1">
      <alignment horizontal="left" vertical="center"/>
    </xf>
    <xf numFmtId="180" fontId="25" fillId="0" borderId="3" xfId="0" applyNumberFormat="1" applyFont="1" applyFill="1" applyBorder="1" applyAlignment="1" applyProtection="1">
      <alignment vertical="center"/>
    </xf>
    <xf numFmtId="180" fontId="26" fillId="0" borderId="3" xfId="0" applyNumberFormat="1" applyFont="1" applyFill="1" applyBorder="1" applyAlignment="1" applyProtection="1">
      <alignment horizontal="right" vertical="center"/>
    </xf>
    <xf numFmtId="179" fontId="26" fillId="0" borderId="3" xfId="0" applyNumberFormat="1" applyFont="1" applyFill="1" applyBorder="1" applyAlignment="1" applyProtection="1">
      <alignment horizontal="right" vertical="center"/>
    </xf>
    <xf numFmtId="0" fontId="13" fillId="3" borderId="0" xfId="0" applyFont="1" applyFill="1" applyAlignment="1">
      <alignment horizontal="center"/>
    </xf>
    <xf numFmtId="0" fontId="25" fillId="0" borderId="3" xfId="0" applyNumberFormat="1" applyFont="1" applyFill="1" applyBorder="1" applyAlignment="1" applyProtection="1">
      <alignment horizontal="left" vertical="center" indent="1"/>
    </xf>
    <xf numFmtId="181" fontId="25" fillId="0" borderId="3" xfId="0" applyNumberFormat="1" applyFont="1" applyFill="1" applyBorder="1" applyAlignment="1" applyProtection="1">
      <alignment horizontal="right" vertical="center"/>
    </xf>
    <xf numFmtId="180" fontId="25" fillId="0" borderId="3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Alignment="1"/>
    <xf numFmtId="0" fontId="26" fillId="0" borderId="3" xfId="0" applyNumberFormat="1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180" fontId="13" fillId="0" borderId="3" xfId="0" applyNumberFormat="1" applyFont="1" applyFill="1" applyBorder="1" applyAlignment="1">
      <alignment horizontal="right" vertical="center"/>
    </xf>
    <xf numFmtId="0" fontId="13" fillId="3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25" fillId="0" borderId="3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horizontal="left"/>
    </xf>
    <xf numFmtId="0" fontId="24" fillId="3" borderId="0" xfId="0" applyNumberFormat="1" applyFont="1" applyFill="1" applyBorder="1" applyAlignment="1" applyProtection="1">
      <alignment horizontal="center" vertical="center"/>
    </xf>
    <xf numFmtId="0" fontId="25" fillId="3" borderId="0" xfId="0" applyNumberFormat="1" applyFont="1" applyFill="1" applyBorder="1" applyAlignment="1" applyProtection="1">
      <alignment horizontal="left" vertical="center"/>
    </xf>
    <xf numFmtId="0" fontId="25" fillId="3" borderId="7" xfId="0" applyNumberFormat="1" applyFont="1" applyFill="1" applyBorder="1" applyAlignment="1" applyProtection="1">
      <alignment horizontal="center" vertical="center"/>
    </xf>
    <xf numFmtId="0" fontId="25" fillId="0" borderId="3" xfId="0" applyNumberFormat="1" applyFont="1" applyFill="1" applyBorder="1" applyAlignment="1" applyProtection="1">
      <alignment horizontal="right" vertical="center"/>
    </xf>
    <xf numFmtId="49" fontId="25" fillId="3" borderId="2" xfId="0" applyNumberFormat="1" applyFont="1" applyFill="1" applyBorder="1" applyAlignment="1" applyProtection="1">
      <alignment horizontal="center" vertical="center" wrapText="1"/>
    </xf>
    <xf numFmtId="49" fontId="25" fillId="0" borderId="2" xfId="0" applyNumberFormat="1" applyFont="1" applyFill="1" applyBorder="1" applyAlignment="1" applyProtection="1">
      <alignment horizontal="right" vertical="center" wrapText="1"/>
    </xf>
    <xf numFmtId="0" fontId="26" fillId="3" borderId="3" xfId="0" applyNumberFormat="1" applyFont="1" applyFill="1" applyBorder="1" applyAlignment="1" applyProtection="1">
      <alignment horizontal="left" vertical="center"/>
    </xf>
    <xf numFmtId="179" fontId="25" fillId="0" borderId="3" xfId="0" applyNumberFormat="1" applyFont="1" applyFill="1" applyBorder="1" applyAlignment="1" applyProtection="1">
      <alignment horizontal="right" vertical="center"/>
    </xf>
    <xf numFmtId="0" fontId="25" fillId="3" borderId="3" xfId="0" applyNumberFormat="1" applyFont="1" applyFill="1" applyBorder="1" applyAlignment="1" applyProtection="1">
      <alignment horizontal="left" vertical="center"/>
    </xf>
    <xf numFmtId="0" fontId="26" fillId="3" borderId="3" xfId="0" applyNumberFormat="1" applyFont="1" applyFill="1" applyBorder="1" applyAlignment="1" applyProtection="1">
      <alignment horizontal="left" vertical="center" wrapText="1"/>
    </xf>
    <xf numFmtId="0" fontId="25" fillId="0" borderId="3" xfId="0" applyNumberFormat="1" applyFont="1" applyFill="1" applyBorder="1" applyAlignment="1" applyProtection="1">
      <alignment horizontal="left" vertical="center" indent="2"/>
    </xf>
    <xf numFmtId="182" fontId="25" fillId="0" borderId="3" xfId="0" applyNumberFormat="1" applyFont="1" applyFill="1" applyBorder="1" applyAlignment="1" applyProtection="1">
      <alignment horizontal="right" vertical="center"/>
    </xf>
    <xf numFmtId="181" fontId="26" fillId="0" borderId="3" xfId="0" applyNumberFormat="1" applyFont="1" applyFill="1" applyBorder="1" applyAlignment="1" applyProtection="1">
      <alignment horizontal="right" vertical="center"/>
    </xf>
    <xf numFmtId="0" fontId="13" fillId="3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right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3" xfId="51"/>
    <cellStyle name="常规 1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1" sqref="$A1:$XFD1048576"/>
    </sheetView>
  </sheetViews>
  <sheetFormatPr defaultColWidth="9" defaultRowHeight="14.25" outlineLevelCol="5"/>
  <cols>
    <col min="1" max="4" width="20.5" style="1" customWidth="1"/>
    <col min="5" max="5" width="16" style="1" customWidth="1"/>
    <col min="6" max="6" width="20.5" style="1" customWidth="1"/>
    <col min="7" max="16384" width="9" style="1"/>
  </cols>
  <sheetData>
    <row r="1" s="1" customFormat="1" ht="54.75" customHeight="1"/>
    <row r="2" s="15" customFormat="1" ht="117.75" customHeight="1" spans="1:6">
      <c r="A2" s="18" t="s">
        <v>0</v>
      </c>
      <c r="B2" s="18"/>
      <c r="C2" s="18"/>
      <c r="D2" s="18"/>
      <c r="E2" s="18"/>
      <c r="F2" s="18"/>
    </row>
    <row r="3" s="1" customFormat="1" ht="10.5" customHeight="1" spans="1:6">
      <c r="A3" s="19"/>
      <c r="B3" s="19"/>
      <c r="C3" s="19"/>
      <c r="D3" s="19"/>
      <c r="E3" s="19"/>
      <c r="F3" s="19"/>
    </row>
    <row r="4" s="16" customFormat="1" ht="35.25" spans="1:6">
      <c r="A4" s="20"/>
      <c r="B4" s="20"/>
      <c r="C4" s="20"/>
      <c r="D4" s="20"/>
      <c r="E4" s="20"/>
      <c r="F4" s="20"/>
    </row>
    <row r="5" s="16" customFormat="1" ht="15" customHeight="1" spans="1:6">
      <c r="A5" s="20"/>
      <c r="B5" s="20"/>
      <c r="C5" s="20"/>
      <c r="D5" s="20"/>
      <c r="E5" s="20"/>
      <c r="F5" s="20"/>
    </row>
    <row r="6" s="16" customFormat="1" ht="45.75" customHeight="1" spans="1:6">
      <c r="A6" s="20"/>
      <c r="B6" s="20"/>
      <c r="C6" s="20"/>
      <c r="D6" s="20"/>
      <c r="E6" s="20"/>
      <c r="F6" s="20"/>
    </row>
    <row r="7" s="17" customFormat="1"/>
    <row r="8" s="17" customFormat="1"/>
    <row r="9" s="17" customFormat="1" ht="44.25" customHeight="1" spans="2:5">
      <c r="B9" s="21"/>
      <c r="C9" s="21"/>
      <c r="D9" s="21"/>
      <c r="E9" s="21"/>
    </row>
    <row r="10" s="1" customFormat="1" ht="39" customHeight="1" spans="2:5">
      <c r="B10" s="22"/>
      <c r="C10" s="22"/>
      <c r="D10" s="22"/>
      <c r="E10" s="22"/>
    </row>
  </sheetData>
  <mergeCells count="6">
    <mergeCell ref="A2:F2"/>
    <mergeCell ref="A3:F3"/>
    <mergeCell ref="A4:F4"/>
    <mergeCell ref="A6:F6"/>
    <mergeCell ref="B9:E9"/>
    <mergeCell ref="B10:E10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J24" sqref="J24"/>
    </sheetView>
  </sheetViews>
  <sheetFormatPr defaultColWidth="9" defaultRowHeight="14.25" outlineLevelCol="5"/>
  <cols>
    <col min="1" max="4" width="20.5" style="1" customWidth="1"/>
    <col min="5" max="5" width="16" style="1" customWidth="1"/>
    <col min="6" max="6" width="20.5" style="1" customWidth="1"/>
    <col min="7" max="16384" width="9" style="1"/>
  </cols>
  <sheetData>
    <row r="1" s="1" customFormat="1" ht="54.75" customHeight="1"/>
    <row r="2" s="15" customFormat="1" ht="117.75" customHeight="1" spans="1:6">
      <c r="A2" s="18" t="s">
        <v>142</v>
      </c>
      <c r="B2" s="18"/>
      <c r="C2" s="18"/>
      <c r="D2" s="18"/>
      <c r="E2" s="18"/>
      <c r="F2" s="18"/>
    </row>
    <row r="3" s="1" customFormat="1" ht="10.5" customHeight="1" spans="1:6">
      <c r="A3" s="19"/>
      <c r="B3" s="19"/>
      <c r="C3" s="19"/>
      <c r="D3" s="19"/>
      <c r="E3" s="19"/>
      <c r="F3" s="19"/>
    </row>
    <row r="4" s="16" customFormat="1" ht="35.25" spans="1:6">
      <c r="A4" s="20"/>
      <c r="B4" s="20"/>
      <c r="C4" s="20"/>
      <c r="D4" s="20"/>
      <c r="E4" s="20"/>
      <c r="F4" s="20"/>
    </row>
    <row r="5" s="16" customFormat="1" ht="15" customHeight="1" spans="1:6">
      <c r="A5" s="20"/>
      <c r="B5" s="20"/>
      <c r="C5" s="20"/>
      <c r="D5" s="20"/>
      <c r="E5" s="20"/>
      <c r="F5" s="20"/>
    </row>
    <row r="6" s="16" customFormat="1" ht="45.75" customHeight="1" spans="1:6">
      <c r="A6" s="20"/>
      <c r="B6" s="20"/>
      <c r="C6" s="20"/>
      <c r="D6" s="20"/>
      <c r="E6" s="20"/>
      <c r="F6" s="20"/>
    </row>
    <row r="7" s="17" customFormat="1"/>
    <row r="8" s="17" customFormat="1"/>
    <row r="9" s="17" customFormat="1" ht="44.25" customHeight="1" spans="2:5">
      <c r="B9" s="21"/>
      <c r="C9" s="21"/>
      <c r="D9" s="21"/>
      <c r="E9" s="21"/>
    </row>
    <row r="10" s="1" customFormat="1" ht="39" customHeight="1" spans="2:5">
      <c r="B10" s="22"/>
      <c r="C10" s="22"/>
      <c r="D10" s="22"/>
      <c r="E10" s="22"/>
    </row>
  </sheetData>
  <mergeCells count="6">
    <mergeCell ref="A2:F2"/>
    <mergeCell ref="A3:F3"/>
    <mergeCell ref="A4:F4"/>
    <mergeCell ref="A6:F6"/>
    <mergeCell ref="B9:E9"/>
    <mergeCell ref="B10:E10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A1" sqref="A1:B1"/>
    </sheetView>
  </sheetViews>
  <sheetFormatPr defaultColWidth="9" defaultRowHeight="14.25" outlineLevelCol="1"/>
  <cols>
    <col min="1" max="1" width="37.875" style="1" customWidth="1"/>
    <col min="2" max="2" width="39.125" style="1" customWidth="1"/>
    <col min="3" max="16384" width="9" style="1"/>
  </cols>
  <sheetData>
    <row r="1" s="1" customFormat="1" ht="31.5" spans="1:2">
      <c r="A1" s="2" t="s">
        <v>143</v>
      </c>
      <c r="B1" s="2"/>
    </row>
    <row r="2" s="1" customFormat="1" ht="25" customHeight="1" spans="1:2">
      <c r="A2" s="11"/>
      <c r="B2" s="12" t="s">
        <v>2</v>
      </c>
    </row>
    <row r="3" s="1" customFormat="1" ht="24" customHeight="1" spans="1:2">
      <c r="A3" s="4" t="s">
        <v>144</v>
      </c>
      <c r="B3" s="4"/>
    </row>
    <row r="4" s="1" customFormat="1" ht="24" customHeight="1" spans="1:2">
      <c r="A4" s="5" t="s">
        <v>32</v>
      </c>
      <c r="B4" s="5" t="s">
        <v>145</v>
      </c>
    </row>
    <row r="5" s="1" customFormat="1" ht="24" customHeight="1" spans="1:2">
      <c r="A5" s="6" t="s">
        <v>146</v>
      </c>
      <c r="B5" s="5"/>
    </row>
    <row r="6" s="1" customFormat="1" ht="24" customHeight="1" spans="1:2">
      <c r="A6" s="6" t="s">
        <v>147</v>
      </c>
      <c r="B6" s="5">
        <v>200</v>
      </c>
    </row>
    <row r="7" s="1" customFormat="1" ht="24" customHeight="1" spans="1:2">
      <c r="A7" s="13" t="s">
        <v>148</v>
      </c>
      <c r="B7" s="5">
        <v>100</v>
      </c>
    </row>
    <row r="8" s="1" customFormat="1" ht="24" customHeight="1" spans="1:2">
      <c r="A8" s="13" t="s">
        <v>149</v>
      </c>
      <c r="B8" s="5">
        <v>100</v>
      </c>
    </row>
    <row r="9" s="1" customFormat="1" ht="24" customHeight="1" spans="1:2">
      <c r="A9" s="6" t="s">
        <v>150</v>
      </c>
      <c r="B9" s="5"/>
    </row>
    <row r="10" s="1" customFormat="1" ht="24" customHeight="1" spans="1:2">
      <c r="A10" s="6" t="s">
        <v>151</v>
      </c>
      <c r="B10" s="5"/>
    </row>
    <row r="11" s="1" customFormat="1" ht="24" customHeight="1" spans="1:2">
      <c r="A11" s="6" t="s">
        <v>152</v>
      </c>
      <c r="B11" s="8"/>
    </row>
    <row r="12" s="1" customFormat="1" ht="24" customHeight="1" spans="1:2">
      <c r="A12" s="8"/>
      <c r="B12" s="8"/>
    </row>
    <row r="13" s="1" customFormat="1" ht="24" customHeight="1" spans="1:2">
      <c r="A13" s="13" t="s">
        <v>153</v>
      </c>
      <c r="B13" s="14"/>
    </row>
    <row r="14" s="1" customFormat="1" ht="24" customHeight="1" spans="1:2">
      <c r="A14" s="13" t="s">
        <v>154</v>
      </c>
      <c r="B14" s="14"/>
    </row>
    <row r="15" s="1" customFormat="1" ht="24" customHeight="1" spans="1:2">
      <c r="A15" s="13"/>
      <c r="B15" s="14"/>
    </row>
    <row r="16" s="1" customFormat="1" ht="24" customHeight="1" spans="1:2">
      <c r="A16" s="13"/>
      <c r="B16" s="14"/>
    </row>
    <row r="17" s="1" customFormat="1" ht="24" customHeight="1" spans="1:2">
      <c r="A17" s="13" t="s">
        <v>53</v>
      </c>
      <c r="B17" s="14">
        <v>200</v>
      </c>
    </row>
  </sheetData>
  <mergeCells count="2">
    <mergeCell ref="A1:B1"/>
    <mergeCell ref="A3:B3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A1" sqref="A1:B1"/>
    </sheetView>
  </sheetViews>
  <sheetFormatPr defaultColWidth="9" defaultRowHeight="14.25" outlineLevelCol="1"/>
  <cols>
    <col min="1" max="1" width="48.125" style="1" customWidth="1"/>
    <col min="2" max="2" width="24.5" style="1" customWidth="1"/>
    <col min="3" max="16384" width="9" style="1"/>
  </cols>
  <sheetData>
    <row r="1" s="1" customFormat="1" ht="31.5" spans="1:2">
      <c r="A1" s="2" t="s">
        <v>155</v>
      </c>
      <c r="B1" s="2"/>
    </row>
    <row r="2" s="1" customFormat="1" spans="1:2">
      <c r="A2" s="3" t="s">
        <v>156</v>
      </c>
      <c r="B2" s="3"/>
    </row>
    <row r="3" s="1" customFormat="1" ht="24" customHeight="1" spans="1:2">
      <c r="A3" s="4" t="s">
        <v>157</v>
      </c>
      <c r="B3" s="4"/>
    </row>
    <row r="4" s="1" customFormat="1" ht="24" customHeight="1" spans="1:2">
      <c r="A4" s="5" t="s">
        <v>32</v>
      </c>
      <c r="B4" s="5" t="s">
        <v>145</v>
      </c>
    </row>
    <row r="5" s="1" customFormat="1" ht="24" customHeight="1" spans="1:2">
      <c r="A5" s="6" t="s">
        <v>158</v>
      </c>
      <c r="B5" s="7"/>
    </row>
    <row r="6" s="1" customFormat="1" ht="24" customHeight="1" spans="1:2">
      <c r="A6" s="6" t="s">
        <v>159</v>
      </c>
      <c r="B6" s="5"/>
    </row>
    <row r="7" s="1" customFormat="1" ht="24" customHeight="1" spans="1:2">
      <c r="A7" s="6" t="s">
        <v>160</v>
      </c>
      <c r="B7" s="5">
        <v>200</v>
      </c>
    </row>
    <row r="8" s="1" customFormat="1" ht="24" customHeight="1" spans="1:2">
      <c r="A8" s="6" t="s">
        <v>161</v>
      </c>
      <c r="B8" s="5">
        <v>200</v>
      </c>
    </row>
    <row r="9" s="1" customFormat="1" ht="24" customHeight="1" spans="1:2">
      <c r="A9" s="6" t="s">
        <v>162</v>
      </c>
      <c r="B9" s="5"/>
    </row>
    <row r="10" s="1" customFormat="1" ht="24" customHeight="1" spans="1:2">
      <c r="A10" s="6" t="s">
        <v>163</v>
      </c>
      <c r="B10" s="5"/>
    </row>
    <row r="11" s="1" customFormat="1" ht="24" customHeight="1" spans="1:2">
      <c r="A11" s="6" t="s">
        <v>164</v>
      </c>
      <c r="B11" s="8"/>
    </row>
    <row r="12" s="1" customFormat="1" ht="24" customHeight="1" spans="1:2">
      <c r="A12" s="9"/>
      <c r="B12" s="8"/>
    </row>
    <row r="13" s="1" customFormat="1" ht="24" customHeight="1" spans="1:2">
      <c r="A13" s="10" t="s">
        <v>165</v>
      </c>
      <c r="B13" s="8"/>
    </row>
    <row r="14" s="1" customFormat="1" ht="24" customHeight="1" spans="1:2">
      <c r="A14" s="10" t="s">
        <v>166</v>
      </c>
      <c r="B14" s="8"/>
    </row>
    <row r="15" s="1" customFormat="1" ht="24" customHeight="1" spans="1:2">
      <c r="A15" s="10" t="s">
        <v>167</v>
      </c>
      <c r="B15" s="8"/>
    </row>
    <row r="16" s="1" customFormat="1" ht="24" customHeight="1" spans="1:2">
      <c r="A16" s="10"/>
      <c r="B16" s="8"/>
    </row>
    <row r="17" s="1" customFormat="1" ht="24" customHeight="1" spans="1:2">
      <c r="A17" s="10" t="s">
        <v>119</v>
      </c>
      <c r="B17" s="8">
        <v>200</v>
      </c>
    </row>
  </sheetData>
  <mergeCells count="3">
    <mergeCell ref="A1:B1"/>
    <mergeCell ref="A2:B2"/>
    <mergeCell ref="A3:B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B2" sqref="B$1:B$1048576"/>
    </sheetView>
  </sheetViews>
  <sheetFormatPr defaultColWidth="8" defaultRowHeight="14.25" customHeight="1" outlineLevelCol="7"/>
  <cols>
    <col min="1" max="1" width="23.25" style="114" customWidth="1"/>
    <col min="2" max="4" width="17.5" style="87" customWidth="1"/>
    <col min="5" max="5" width="8.875" style="88" customWidth="1"/>
    <col min="6" max="6" width="8" style="1" hidden="1" customWidth="1"/>
    <col min="7" max="16384" width="8" style="1"/>
  </cols>
  <sheetData>
    <row r="1" s="82" customFormat="1" ht="41.25" customHeight="1" spans="1:5">
      <c r="A1" s="115" t="s">
        <v>1</v>
      </c>
      <c r="B1" s="115"/>
      <c r="C1" s="115"/>
      <c r="D1" s="115"/>
      <c r="E1" s="90"/>
    </row>
    <row r="2" s="83" customFormat="1" ht="18" customHeight="1" spans="1:5">
      <c r="A2" s="116"/>
      <c r="B2" s="92"/>
      <c r="C2" s="92"/>
      <c r="D2" s="92" t="s">
        <v>2</v>
      </c>
      <c r="E2" s="93"/>
    </row>
    <row r="3" s="83" customFormat="1" ht="23.1" customHeight="1" spans="1:5">
      <c r="A3" s="117" t="s">
        <v>3</v>
      </c>
      <c r="B3" s="118"/>
      <c r="C3" s="118"/>
      <c r="D3" s="95"/>
      <c r="E3" s="93"/>
    </row>
    <row r="4" s="84" customFormat="1" ht="27.95" customHeight="1" spans="1:5">
      <c r="A4" s="119"/>
      <c r="B4" s="96" t="s">
        <v>4</v>
      </c>
      <c r="C4" s="120" t="s">
        <v>5</v>
      </c>
      <c r="D4" s="96" t="s">
        <v>6</v>
      </c>
      <c r="E4" s="97"/>
    </row>
    <row r="5" s="85" customFormat="1" ht="15" customHeight="1" spans="1:5">
      <c r="A5" s="121" t="s">
        <v>7</v>
      </c>
      <c r="B5" s="99">
        <f>SUM(B6:B9)</f>
        <v>42732</v>
      </c>
      <c r="C5" s="100">
        <f>SUM(C6:C9)</f>
        <v>55417</v>
      </c>
      <c r="D5" s="122">
        <f t="shared" ref="D5:D18" si="0">(C5-B5)/B5*100</f>
        <v>29.6850135729664</v>
      </c>
      <c r="E5" s="102"/>
    </row>
    <row r="6" s="83" customFormat="1" ht="15" customHeight="1" spans="1:5">
      <c r="A6" s="123" t="s">
        <v>8</v>
      </c>
      <c r="B6" s="99">
        <v>21664</v>
      </c>
      <c r="C6" s="105">
        <v>22217</v>
      </c>
      <c r="D6" s="122">
        <f t="shared" si="0"/>
        <v>2.55262186115214</v>
      </c>
      <c r="E6" s="93"/>
    </row>
    <row r="7" s="83" customFormat="1" ht="15" customHeight="1" spans="1:5">
      <c r="A7" s="123" t="s">
        <v>9</v>
      </c>
      <c r="B7" s="99">
        <v>338</v>
      </c>
      <c r="C7" s="105">
        <v>386</v>
      </c>
      <c r="D7" s="122">
        <f t="shared" si="0"/>
        <v>14.2011834319527</v>
      </c>
      <c r="E7" s="93"/>
    </row>
    <row r="8" s="83" customFormat="1" ht="15" customHeight="1" spans="1:5">
      <c r="A8" s="123" t="s">
        <v>10</v>
      </c>
      <c r="B8" s="99">
        <v>18207</v>
      </c>
      <c r="C8" s="105">
        <v>31358</v>
      </c>
      <c r="D8" s="122">
        <f t="shared" si="0"/>
        <v>72.2304608117757</v>
      </c>
      <c r="E8" s="93"/>
    </row>
    <row r="9" s="83" customFormat="1" ht="15" customHeight="1" spans="1:5">
      <c r="A9" s="123" t="s">
        <v>11</v>
      </c>
      <c r="B9" s="99">
        <v>2523</v>
      </c>
      <c r="C9" s="105">
        <v>1456</v>
      </c>
      <c r="D9" s="122">
        <f t="shared" si="0"/>
        <v>-42.2909235037654</v>
      </c>
      <c r="E9" s="93"/>
    </row>
    <row r="10" s="85" customFormat="1" ht="15" customHeight="1" spans="1:5">
      <c r="A10" s="121" t="s">
        <v>12</v>
      </c>
      <c r="B10" s="99">
        <f>SUM(B11:B14)</f>
        <v>9165</v>
      </c>
      <c r="C10" s="100">
        <f>SUM(C11:C14)</f>
        <v>9429</v>
      </c>
      <c r="D10" s="122">
        <f t="shared" si="0"/>
        <v>2.88052373158756</v>
      </c>
      <c r="E10" s="102"/>
    </row>
    <row r="11" s="83" customFormat="1" ht="15" customHeight="1" spans="1:5">
      <c r="A11" s="123" t="s">
        <v>8</v>
      </c>
      <c r="B11" s="99">
        <v>2596</v>
      </c>
      <c r="C11" s="105">
        <v>2421</v>
      </c>
      <c r="D11" s="122">
        <f t="shared" si="0"/>
        <v>-6.74114021571649</v>
      </c>
      <c r="E11" s="93"/>
    </row>
    <row r="12" s="83" customFormat="1" ht="15" customHeight="1" spans="1:5">
      <c r="A12" s="123" t="s">
        <v>9</v>
      </c>
      <c r="B12" s="99">
        <v>234</v>
      </c>
      <c r="C12" s="105">
        <v>280</v>
      </c>
      <c r="D12" s="122">
        <f t="shared" si="0"/>
        <v>19.6581196581197</v>
      </c>
      <c r="E12" s="93"/>
    </row>
    <row r="13" s="83" customFormat="1" ht="15" customHeight="1" spans="1:6">
      <c r="A13" s="123" t="s">
        <v>10</v>
      </c>
      <c r="B13" s="99">
        <v>6326</v>
      </c>
      <c r="C13" s="105">
        <v>6725</v>
      </c>
      <c r="D13" s="122">
        <f t="shared" si="0"/>
        <v>6.30730319317104</v>
      </c>
      <c r="E13" s="93"/>
      <c r="F13" s="106"/>
    </row>
    <row r="14" s="83" customFormat="1" ht="15" customHeight="1" spans="1:5">
      <c r="A14" s="123" t="s">
        <v>11</v>
      </c>
      <c r="B14" s="99">
        <v>9</v>
      </c>
      <c r="C14" s="105">
        <v>3</v>
      </c>
      <c r="D14" s="122">
        <f t="shared" si="0"/>
        <v>-66.6666666666667</v>
      </c>
      <c r="E14" s="93"/>
    </row>
    <row r="15" s="85" customFormat="1" ht="15" customHeight="1" spans="1:5">
      <c r="A15" s="121" t="s">
        <v>13</v>
      </c>
      <c r="B15" s="99">
        <f>SUM(B16:B19)</f>
        <v>25980</v>
      </c>
      <c r="C15" s="100">
        <f>SUM(C16:C19)</f>
        <v>27472</v>
      </c>
      <c r="D15" s="122">
        <f t="shared" si="0"/>
        <v>5.74287913779831</v>
      </c>
      <c r="E15" s="102"/>
    </row>
    <row r="16" s="83" customFormat="1" ht="15" customHeight="1" spans="1:5">
      <c r="A16" s="123" t="s">
        <v>8</v>
      </c>
      <c r="B16" s="99">
        <v>24621</v>
      </c>
      <c r="C16" s="105">
        <v>15237</v>
      </c>
      <c r="D16" s="122">
        <f t="shared" si="0"/>
        <v>-38.1138052881686</v>
      </c>
      <c r="E16" s="93"/>
    </row>
    <row r="17" s="83" customFormat="1" ht="15" customHeight="1" spans="1:5">
      <c r="A17" s="123" t="s">
        <v>9</v>
      </c>
      <c r="B17" s="99">
        <v>108</v>
      </c>
      <c r="C17" s="105">
        <v>35</v>
      </c>
      <c r="D17" s="122">
        <f t="shared" si="0"/>
        <v>-67.5925925925926</v>
      </c>
      <c r="E17" s="93"/>
    </row>
    <row r="18" s="83" customFormat="1" ht="15" customHeight="1" spans="1:8">
      <c r="A18" s="123" t="s">
        <v>10</v>
      </c>
      <c r="B18" s="99">
        <v>1251</v>
      </c>
      <c r="C18" s="105">
        <v>12200</v>
      </c>
      <c r="D18" s="122">
        <f t="shared" si="0"/>
        <v>875.219824140687</v>
      </c>
      <c r="E18" s="93"/>
      <c r="H18" s="83" t="s">
        <v>14</v>
      </c>
    </row>
    <row r="19" s="83" customFormat="1" ht="15" customHeight="1" spans="1:5">
      <c r="A19" s="123" t="s">
        <v>11</v>
      </c>
      <c r="B19" s="99"/>
      <c r="C19" s="105"/>
      <c r="D19" s="122"/>
      <c r="E19" s="93"/>
    </row>
    <row r="20" s="85" customFormat="1" ht="15" customHeight="1" spans="1:5">
      <c r="A20" s="121" t="s">
        <v>15</v>
      </c>
      <c r="B20" s="99">
        <f>SUM(B21:B24)</f>
        <v>9113</v>
      </c>
      <c r="C20" s="100">
        <f>SUM(C21:C24)</f>
        <v>10068</v>
      </c>
      <c r="D20" s="122">
        <f t="shared" ref="D20:D28" si="1">(C20-B20)/B20*100</f>
        <v>10.4795347306046</v>
      </c>
      <c r="E20" s="102"/>
    </row>
    <row r="21" s="83" customFormat="1" ht="15" customHeight="1" spans="1:5">
      <c r="A21" s="123" t="s">
        <v>8</v>
      </c>
      <c r="B21" s="99">
        <v>8803</v>
      </c>
      <c r="C21" s="105">
        <v>9840</v>
      </c>
      <c r="D21" s="122">
        <f t="shared" si="1"/>
        <v>11.7800749744405</v>
      </c>
      <c r="E21" s="93"/>
    </row>
    <row r="22" s="83" customFormat="1" ht="15" customHeight="1" spans="1:5">
      <c r="A22" s="123" t="s">
        <v>9</v>
      </c>
      <c r="B22" s="99">
        <v>208</v>
      </c>
      <c r="C22" s="105">
        <v>228</v>
      </c>
      <c r="D22" s="122">
        <f t="shared" si="1"/>
        <v>9.61538461538462</v>
      </c>
      <c r="E22" s="93"/>
    </row>
    <row r="23" s="83" customFormat="1" ht="15" customHeight="1" spans="1:5">
      <c r="A23" s="123" t="s">
        <v>10</v>
      </c>
      <c r="B23" s="99">
        <v>77</v>
      </c>
      <c r="C23" s="105"/>
      <c r="D23" s="122">
        <f t="shared" si="1"/>
        <v>-100</v>
      </c>
      <c r="E23" s="93"/>
    </row>
    <row r="24" s="83" customFormat="1" ht="15" customHeight="1" spans="1:5">
      <c r="A24" s="123" t="s">
        <v>11</v>
      </c>
      <c r="B24" s="99">
        <v>25</v>
      </c>
      <c r="C24" s="105"/>
      <c r="D24" s="122">
        <f t="shared" si="1"/>
        <v>-100</v>
      </c>
      <c r="E24" s="93"/>
    </row>
    <row r="25" s="85" customFormat="1" ht="15" customHeight="1" spans="1:5">
      <c r="A25" s="121" t="s">
        <v>16</v>
      </c>
      <c r="B25" s="99">
        <f>SUM(B26:B29)</f>
        <v>21917</v>
      </c>
      <c r="C25" s="100">
        <f>SUM(C26:C29)</f>
        <v>20947</v>
      </c>
      <c r="D25" s="122">
        <f t="shared" si="1"/>
        <v>-4.42578820093991</v>
      </c>
      <c r="E25" s="102"/>
    </row>
    <row r="26" s="83" customFormat="1" ht="15" customHeight="1" spans="1:5">
      <c r="A26" s="123" t="s">
        <v>8</v>
      </c>
      <c r="B26" s="99">
        <v>7215</v>
      </c>
      <c r="C26" s="105">
        <v>6184</v>
      </c>
      <c r="D26" s="122">
        <f t="shared" si="1"/>
        <v>-14.2896742896743</v>
      </c>
      <c r="E26" s="93"/>
    </row>
    <row r="27" s="83" customFormat="1" ht="15" customHeight="1" spans="1:5">
      <c r="A27" s="123" t="s">
        <v>9</v>
      </c>
      <c r="B27" s="99">
        <v>109</v>
      </c>
      <c r="C27" s="105">
        <v>147</v>
      </c>
      <c r="D27" s="122">
        <f t="shared" si="1"/>
        <v>34.8623853211009</v>
      </c>
      <c r="E27" s="93"/>
    </row>
    <row r="28" s="83" customFormat="1" ht="15" customHeight="1" spans="1:5">
      <c r="A28" s="123" t="s">
        <v>10</v>
      </c>
      <c r="B28" s="99">
        <v>14593</v>
      </c>
      <c r="C28" s="105">
        <v>14616</v>
      </c>
      <c r="D28" s="122">
        <f t="shared" si="1"/>
        <v>0.157609812924005</v>
      </c>
      <c r="E28" s="93"/>
    </row>
    <row r="29" s="83" customFormat="1" ht="15" customHeight="1" spans="1:5">
      <c r="A29" s="123" t="s">
        <v>11</v>
      </c>
      <c r="B29" s="99"/>
      <c r="C29" s="105"/>
      <c r="D29" s="122"/>
      <c r="E29" s="93"/>
    </row>
    <row r="30" s="85" customFormat="1" ht="15" customHeight="1" spans="1:5">
      <c r="A30" s="124" t="s">
        <v>17</v>
      </c>
      <c r="B30" s="99">
        <f>SUM(B31:B34)</f>
        <v>465</v>
      </c>
      <c r="C30" s="100">
        <f>SUM(C31:C34)</f>
        <v>422</v>
      </c>
      <c r="D30" s="122">
        <f t="shared" ref="D30:D32" si="2">(C30-B30)/B30*100</f>
        <v>-9.24731182795699</v>
      </c>
      <c r="E30" s="102"/>
    </row>
    <row r="31" s="83" customFormat="1" ht="15" customHeight="1" spans="1:5">
      <c r="A31" s="123" t="s">
        <v>8</v>
      </c>
      <c r="B31" s="104">
        <v>440</v>
      </c>
      <c r="C31" s="104">
        <v>397</v>
      </c>
      <c r="D31" s="122">
        <f t="shared" si="2"/>
        <v>-9.77272727272727</v>
      </c>
      <c r="E31" s="93"/>
    </row>
    <row r="32" s="83" customFormat="1" ht="15" customHeight="1" spans="1:5">
      <c r="A32" s="123" t="s">
        <v>9</v>
      </c>
      <c r="B32" s="104">
        <v>25</v>
      </c>
      <c r="C32" s="104">
        <v>25</v>
      </c>
      <c r="D32" s="122">
        <f t="shared" si="2"/>
        <v>0</v>
      </c>
      <c r="E32" s="93"/>
    </row>
    <row r="33" s="83" customFormat="1" ht="15" customHeight="1" spans="1:5">
      <c r="A33" s="123" t="s">
        <v>10</v>
      </c>
      <c r="B33" s="104"/>
      <c r="C33" s="104"/>
      <c r="D33" s="122"/>
      <c r="E33" s="93"/>
    </row>
    <row r="34" s="83" customFormat="1" ht="15" customHeight="1" spans="1:5">
      <c r="A34" s="123" t="s">
        <v>11</v>
      </c>
      <c r="B34" s="125"/>
      <c r="C34" s="118"/>
      <c r="D34" s="122"/>
      <c r="E34" s="93"/>
    </row>
    <row r="35" s="85" customFormat="1" ht="15" customHeight="1" spans="1:5">
      <c r="A35" s="124" t="s">
        <v>18</v>
      </c>
      <c r="B35" s="105">
        <f>SUM(B36:B39)</f>
        <v>772</v>
      </c>
      <c r="C35" s="100">
        <f>SUM(C36:C39)</f>
        <v>723</v>
      </c>
      <c r="D35" s="122">
        <f t="shared" ref="D35:D38" si="3">(C35-B35)/B35*100</f>
        <v>-6.34715025906736</v>
      </c>
      <c r="E35" s="102"/>
    </row>
    <row r="36" s="83" customFormat="1" ht="15" customHeight="1" spans="1:5">
      <c r="A36" s="123" t="s">
        <v>8</v>
      </c>
      <c r="B36" s="104">
        <v>677</v>
      </c>
      <c r="C36" s="104">
        <v>610</v>
      </c>
      <c r="D36" s="122">
        <f t="shared" si="3"/>
        <v>-9.89660265878877</v>
      </c>
      <c r="E36" s="93"/>
    </row>
    <row r="37" s="83" customFormat="1" ht="15" customHeight="1" spans="1:5">
      <c r="A37" s="123" t="s">
        <v>9</v>
      </c>
      <c r="B37" s="104">
        <v>70</v>
      </c>
      <c r="C37" s="104">
        <v>83</v>
      </c>
      <c r="D37" s="122">
        <f t="shared" si="3"/>
        <v>18.5714285714286</v>
      </c>
      <c r="E37" s="93"/>
    </row>
    <row r="38" s="83" customFormat="1" ht="15" customHeight="1" spans="1:5">
      <c r="A38" s="123" t="s">
        <v>10</v>
      </c>
      <c r="B38" s="126">
        <v>25</v>
      </c>
      <c r="C38" s="104">
        <v>30</v>
      </c>
      <c r="D38" s="122">
        <f t="shared" si="3"/>
        <v>20</v>
      </c>
      <c r="E38" s="93"/>
    </row>
    <row r="39" s="83" customFormat="1" ht="15" customHeight="1" spans="1:5">
      <c r="A39" s="123" t="s">
        <v>11</v>
      </c>
      <c r="B39" s="126"/>
      <c r="C39" s="104"/>
      <c r="D39" s="122"/>
      <c r="E39" s="93"/>
    </row>
    <row r="40" s="85" customFormat="1" ht="15" customHeight="1" spans="1:5">
      <c r="A40" s="124" t="s">
        <v>19</v>
      </c>
      <c r="B40" s="104">
        <f>SUM(B41:B44)</f>
        <v>517</v>
      </c>
      <c r="C40" s="127">
        <f>SUM(C41:C44)</f>
        <v>492</v>
      </c>
      <c r="D40" s="122">
        <f t="shared" ref="D40:D42" si="4">(C40-B40)/B40*100</f>
        <v>-4.83558994197292</v>
      </c>
      <c r="E40" s="102"/>
    </row>
    <row r="41" s="83" customFormat="1" ht="15" customHeight="1" spans="1:5">
      <c r="A41" s="123" t="s">
        <v>8</v>
      </c>
      <c r="B41" s="104">
        <v>511</v>
      </c>
      <c r="C41" s="104">
        <v>479</v>
      </c>
      <c r="D41" s="122">
        <f t="shared" si="4"/>
        <v>-6.26223091976517</v>
      </c>
      <c r="E41" s="93"/>
    </row>
    <row r="42" s="83" customFormat="1" ht="15" customHeight="1" spans="1:5">
      <c r="A42" s="123" t="s">
        <v>9</v>
      </c>
      <c r="B42" s="104">
        <v>6</v>
      </c>
      <c r="C42" s="104">
        <v>13</v>
      </c>
      <c r="D42" s="122">
        <f t="shared" si="4"/>
        <v>116.666666666667</v>
      </c>
      <c r="E42" s="93"/>
    </row>
    <row r="43" s="83" customFormat="1" ht="15" customHeight="1" spans="1:5">
      <c r="A43" s="123" t="s">
        <v>10</v>
      </c>
      <c r="B43" s="125"/>
      <c r="C43" s="118"/>
      <c r="D43" s="122"/>
      <c r="E43" s="93"/>
    </row>
    <row r="44" s="83" customFormat="1" ht="15" customHeight="1" spans="1:5">
      <c r="A44" s="123" t="s">
        <v>11</v>
      </c>
      <c r="B44" s="125"/>
      <c r="C44" s="118"/>
      <c r="D44" s="122"/>
      <c r="E44" s="93"/>
    </row>
    <row r="45" s="86" customFormat="1" ht="15" customHeight="1" spans="1:5">
      <c r="A45" s="128"/>
      <c r="B45" s="109"/>
      <c r="C45" s="110"/>
      <c r="D45" s="122"/>
      <c r="E45" s="111"/>
    </row>
    <row r="46" s="86" customFormat="1" ht="15" customHeight="1" spans="1:5">
      <c r="A46" s="128" t="s">
        <v>20</v>
      </c>
      <c r="B46" s="110">
        <f>SUM(B47:B50)</f>
        <v>110661</v>
      </c>
      <c r="C46" s="110">
        <f>SUM(C47:C50)</f>
        <v>124970</v>
      </c>
      <c r="D46" s="122">
        <f t="shared" ref="D46:D50" si="5">(C46-B46)/B46*100</f>
        <v>12.9304813800707</v>
      </c>
      <c r="E46" s="111"/>
    </row>
    <row r="47" s="83" customFormat="1" ht="15" customHeight="1" spans="1:5">
      <c r="A47" s="123" t="s">
        <v>8</v>
      </c>
      <c r="B47" s="105">
        <f t="shared" ref="B47:B50" si="6">SUM(B6,B11,B16,B21,B26,,B31,B36,B41)</f>
        <v>66527</v>
      </c>
      <c r="C47" s="105">
        <f>SUM(C6,C11,C16,C21,C26,,C31,C36,C41)</f>
        <v>57385</v>
      </c>
      <c r="D47" s="122">
        <f t="shared" si="5"/>
        <v>-13.7417890480557</v>
      </c>
      <c r="E47" s="93"/>
    </row>
    <row r="48" s="83" customFormat="1" ht="15" customHeight="1" spans="1:5">
      <c r="A48" s="123" t="s">
        <v>9</v>
      </c>
      <c r="B48" s="105">
        <f t="shared" si="6"/>
        <v>1098</v>
      </c>
      <c r="C48" s="105">
        <f>SUM(C7,C12,C17,C22,C27,C32,C37,C42)</f>
        <v>1197</v>
      </c>
      <c r="D48" s="122">
        <f t="shared" si="5"/>
        <v>9.01639344262295</v>
      </c>
      <c r="E48" s="93"/>
    </row>
    <row r="49" s="83" customFormat="1" ht="15" customHeight="1" spans="1:5">
      <c r="A49" s="123" t="s">
        <v>10</v>
      </c>
      <c r="B49" s="105">
        <f t="shared" si="6"/>
        <v>40479</v>
      </c>
      <c r="C49" s="105">
        <f>SUM(C8,C13,C18,C23,C28,C33,C38,C43)</f>
        <v>64929</v>
      </c>
      <c r="D49" s="122">
        <f t="shared" si="5"/>
        <v>60.4016897650634</v>
      </c>
      <c r="E49" s="93"/>
    </row>
    <row r="50" s="83" customFormat="1" ht="15" customHeight="1" spans="1:5">
      <c r="A50" s="123" t="s">
        <v>11</v>
      </c>
      <c r="B50" s="105">
        <f t="shared" si="6"/>
        <v>2557</v>
      </c>
      <c r="C50" s="105">
        <f>SUM(C9,C14,C19,C24,C29,C34,C39,C44)</f>
        <v>1459</v>
      </c>
      <c r="D50" s="122">
        <f t="shared" si="5"/>
        <v>-42.9409464215878</v>
      </c>
      <c r="E50" s="93"/>
    </row>
    <row r="51" s="83" customFormat="1" ht="15" customHeight="1" spans="1:5">
      <c r="A51" s="129"/>
      <c r="B51" s="130"/>
      <c r="C51" s="130"/>
      <c r="D51" s="122"/>
      <c r="E51" s="93"/>
    </row>
  </sheetData>
  <mergeCells count="3">
    <mergeCell ref="A1:D1"/>
    <mergeCell ref="B3:D3"/>
    <mergeCell ref="A3:A4"/>
  </mergeCell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B2" sqref="B$1:B$1048576"/>
    </sheetView>
  </sheetViews>
  <sheetFormatPr defaultColWidth="8" defaultRowHeight="14.25" customHeight="1" outlineLevelCol="7"/>
  <cols>
    <col min="1" max="1" width="21" style="1" customWidth="1"/>
    <col min="2" max="4" width="18.625" style="87" customWidth="1"/>
    <col min="5" max="5" width="8.875" style="88" customWidth="1"/>
    <col min="6" max="6" width="8" style="1" hidden="1" customWidth="1"/>
    <col min="7" max="16384" width="8" style="1"/>
  </cols>
  <sheetData>
    <row r="1" s="82" customFormat="1" ht="41.25" customHeight="1" spans="1:5">
      <c r="A1" s="89" t="s">
        <v>21</v>
      </c>
      <c r="B1" s="89"/>
      <c r="C1" s="89"/>
      <c r="D1" s="89"/>
      <c r="E1" s="90"/>
    </row>
    <row r="2" s="83" customFormat="1" ht="18" customHeight="1" spans="1:5">
      <c r="A2" s="91"/>
      <c r="B2" s="92"/>
      <c r="C2" s="92"/>
      <c r="D2" s="92" t="s">
        <v>2</v>
      </c>
      <c r="E2" s="93"/>
    </row>
    <row r="3" s="83" customFormat="1" ht="23.1" customHeight="1" spans="1:5">
      <c r="A3" s="94" t="s">
        <v>3</v>
      </c>
      <c r="B3" s="95"/>
      <c r="C3" s="95"/>
      <c r="D3" s="95"/>
      <c r="E3" s="93"/>
    </row>
    <row r="4" s="84" customFormat="1" ht="27.95" customHeight="1" spans="1:5">
      <c r="A4" s="96"/>
      <c r="B4" s="96" t="s">
        <v>4</v>
      </c>
      <c r="C4" s="96" t="s">
        <v>5</v>
      </c>
      <c r="D4" s="96" t="s">
        <v>6</v>
      </c>
      <c r="E4" s="97"/>
    </row>
    <row r="5" s="85" customFormat="1" ht="15" customHeight="1" spans="1:5">
      <c r="A5" s="98" t="s">
        <v>7</v>
      </c>
      <c r="B5" s="99">
        <f>SUM(B6:B9)</f>
        <v>46307</v>
      </c>
      <c r="C5" s="100">
        <f>SUM(C6:C9)</f>
        <v>54670</v>
      </c>
      <c r="D5" s="101">
        <f t="shared" ref="D5:D11" si="0">(C5-B5)/B5*100</f>
        <v>18.059904550068</v>
      </c>
      <c r="E5" s="102"/>
    </row>
    <row r="6" s="83" customFormat="1" ht="15" customHeight="1" spans="1:5">
      <c r="A6" s="103" t="s">
        <v>22</v>
      </c>
      <c r="B6" s="104">
        <v>44804</v>
      </c>
      <c r="C6" s="104">
        <v>49315</v>
      </c>
      <c r="D6" s="101">
        <f t="shared" si="0"/>
        <v>10.0682974734399</v>
      </c>
      <c r="E6" s="93"/>
    </row>
    <row r="7" s="83" customFormat="1" ht="15" customHeight="1" spans="1:5">
      <c r="A7" s="103" t="s">
        <v>23</v>
      </c>
      <c r="B7" s="104">
        <v>25</v>
      </c>
      <c r="C7" s="104"/>
      <c r="D7" s="101">
        <f t="shared" si="0"/>
        <v>-100</v>
      </c>
      <c r="E7" s="93"/>
    </row>
    <row r="8" s="83" customFormat="1" ht="15" customHeight="1" spans="1:5">
      <c r="A8" s="103" t="s">
        <v>24</v>
      </c>
      <c r="B8" s="104">
        <v>966</v>
      </c>
      <c r="C8" s="104">
        <v>4927</v>
      </c>
      <c r="D8" s="101">
        <f t="shared" si="0"/>
        <v>410.041407867495</v>
      </c>
      <c r="E8" s="93"/>
    </row>
    <row r="9" s="83" customFormat="1" ht="15" customHeight="1" spans="1:5">
      <c r="A9" s="103" t="s">
        <v>25</v>
      </c>
      <c r="B9" s="104">
        <v>512</v>
      </c>
      <c r="C9" s="104">
        <v>428</v>
      </c>
      <c r="D9" s="101">
        <f t="shared" si="0"/>
        <v>-16.40625</v>
      </c>
      <c r="E9" s="93"/>
    </row>
    <row r="10" s="85" customFormat="1" ht="15" customHeight="1" spans="1:5">
      <c r="A10" s="98" t="s">
        <v>12</v>
      </c>
      <c r="B10" s="99">
        <f>SUM(B11:B14)</f>
        <v>6018</v>
      </c>
      <c r="C10" s="100">
        <f>SUM(C11:C14)</f>
        <v>6752</v>
      </c>
      <c r="D10" s="101">
        <f t="shared" si="0"/>
        <v>12.1967431040213</v>
      </c>
      <c r="E10" s="102"/>
    </row>
    <row r="11" s="83" customFormat="1" ht="15" customHeight="1" spans="1:5">
      <c r="A11" s="103" t="s">
        <v>22</v>
      </c>
      <c r="B11" s="105">
        <v>6000</v>
      </c>
      <c r="C11" s="105">
        <v>6749</v>
      </c>
      <c r="D11" s="101">
        <f t="shared" si="0"/>
        <v>12.4833333333333</v>
      </c>
      <c r="E11" s="93"/>
    </row>
    <row r="12" s="83" customFormat="1" ht="15" customHeight="1" spans="1:5">
      <c r="A12" s="103" t="s">
        <v>23</v>
      </c>
      <c r="B12" s="105"/>
      <c r="C12" s="105"/>
      <c r="D12" s="101"/>
      <c r="E12" s="93"/>
    </row>
    <row r="13" s="83" customFormat="1" ht="15" customHeight="1" spans="1:6">
      <c r="A13" s="103" t="s">
        <v>24</v>
      </c>
      <c r="B13" s="105"/>
      <c r="C13" s="105"/>
      <c r="D13" s="101"/>
      <c r="E13" s="93"/>
      <c r="F13" s="106"/>
    </row>
    <row r="14" s="83" customFormat="1" ht="15" customHeight="1" spans="1:5">
      <c r="A14" s="103" t="s">
        <v>25</v>
      </c>
      <c r="B14" s="105">
        <v>18</v>
      </c>
      <c r="C14" s="105">
        <v>3</v>
      </c>
      <c r="D14" s="101">
        <f t="shared" ref="D14:D16" si="1">(C14-B14)/B14*100</f>
        <v>-83.3333333333333</v>
      </c>
      <c r="E14" s="93"/>
    </row>
    <row r="15" s="85" customFormat="1" ht="15" customHeight="1" spans="1:5">
      <c r="A15" s="98" t="s">
        <v>13</v>
      </c>
      <c r="B15" s="99">
        <f>SUM(B16:B19)</f>
        <v>16177</v>
      </c>
      <c r="C15" s="100">
        <f>SUM(C16:C19)</f>
        <v>27425</v>
      </c>
      <c r="D15" s="101">
        <f t="shared" si="1"/>
        <v>69.5308153551338</v>
      </c>
      <c r="E15" s="102"/>
    </row>
    <row r="16" s="83" customFormat="1" ht="15" customHeight="1" spans="1:5">
      <c r="A16" s="103" t="s">
        <v>22</v>
      </c>
      <c r="B16" s="105">
        <v>16177</v>
      </c>
      <c r="C16" s="105">
        <v>27425</v>
      </c>
      <c r="D16" s="101">
        <f t="shared" si="1"/>
        <v>69.5308153551338</v>
      </c>
      <c r="E16" s="93"/>
    </row>
    <row r="17" s="83" customFormat="1" ht="15" customHeight="1" spans="1:5">
      <c r="A17" s="103" t="s">
        <v>23</v>
      </c>
      <c r="B17" s="105"/>
      <c r="C17" s="105"/>
      <c r="D17" s="101"/>
      <c r="E17" s="93"/>
    </row>
    <row r="18" s="83" customFormat="1" ht="15" customHeight="1" spans="1:8">
      <c r="A18" s="103" t="s">
        <v>24</v>
      </c>
      <c r="B18" s="105"/>
      <c r="C18" s="105"/>
      <c r="D18" s="101"/>
      <c r="E18" s="93"/>
      <c r="H18" s="83" t="s">
        <v>14</v>
      </c>
    </row>
    <row r="19" s="83" customFormat="1" ht="15" customHeight="1" spans="1:5">
      <c r="A19" s="103" t="s">
        <v>25</v>
      </c>
      <c r="B19" s="105"/>
      <c r="C19" s="105"/>
      <c r="D19" s="101"/>
      <c r="E19" s="93"/>
    </row>
    <row r="20" s="85" customFormat="1" ht="15" customHeight="1" spans="1:5">
      <c r="A20" s="98" t="s">
        <v>15</v>
      </c>
      <c r="B20" s="99">
        <f>SUM(B21:B24)</f>
        <v>6631</v>
      </c>
      <c r="C20" s="100">
        <f>SUM(C21:C24)</f>
        <v>7159</v>
      </c>
      <c r="D20" s="101">
        <f t="shared" ref="D20:D27" si="2">(C20-B20)/B20*100</f>
        <v>7.96259990951591</v>
      </c>
      <c r="E20" s="102"/>
    </row>
    <row r="21" s="83" customFormat="1" ht="15" customHeight="1" spans="1:5">
      <c r="A21" s="103" t="s">
        <v>22</v>
      </c>
      <c r="B21" s="105">
        <v>6631</v>
      </c>
      <c r="C21" s="105">
        <v>7159</v>
      </c>
      <c r="D21" s="101">
        <f t="shared" si="2"/>
        <v>7.96259990951591</v>
      </c>
      <c r="E21" s="93"/>
    </row>
    <row r="22" s="83" customFormat="1" ht="15" customHeight="1" spans="1:5">
      <c r="A22" s="103" t="s">
        <v>23</v>
      </c>
      <c r="B22" s="105"/>
      <c r="C22" s="105"/>
      <c r="D22" s="101"/>
      <c r="E22" s="93"/>
    </row>
    <row r="23" s="83" customFormat="1" ht="15" customHeight="1" spans="1:5">
      <c r="A23" s="103" t="s">
        <v>24</v>
      </c>
      <c r="B23" s="105"/>
      <c r="C23" s="105"/>
      <c r="D23" s="101"/>
      <c r="E23" s="93"/>
    </row>
    <row r="24" s="83" customFormat="1" ht="15" customHeight="1" spans="1:5">
      <c r="A24" s="103" t="s">
        <v>25</v>
      </c>
      <c r="B24" s="105"/>
      <c r="C24" s="105"/>
      <c r="D24" s="101"/>
      <c r="E24" s="93"/>
    </row>
    <row r="25" s="85" customFormat="1" ht="15" customHeight="1" spans="1:5">
      <c r="A25" s="98" t="s">
        <v>16</v>
      </c>
      <c r="B25" s="99">
        <f>SUM(B26:B29)</f>
        <v>22665</v>
      </c>
      <c r="C25" s="100">
        <f>SUM(C26:C29)</f>
        <v>17731</v>
      </c>
      <c r="D25" s="101">
        <f t="shared" si="2"/>
        <v>-21.7692477388043</v>
      </c>
      <c r="E25" s="102"/>
    </row>
    <row r="26" s="83" customFormat="1" ht="15" customHeight="1" spans="1:5">
      <c r="A26" s="103" t="s">
        <v>22</v>
      </c>
      <c r="B26" s="105">
        <v>20752</v>
      </c>
      <c r="C26" s="105">
        <v>17731</v>
      </c>
      <c r="D26" s="101">
        <f t="shared" si="2"/>
        <v>-14.557632999229</v>
      </c>
      <c r="E26" s="93"/>
    </row>
    <row r="27" s="83" customFormat="1" ht="15" customHeight="1" spans="1:5">
      <c r="A27" s="103" t="s">
        <v>23</v>
      </c>
      <c r="B27" s="105">
        <v>844</v>
      </c>
      <c r="C27" s="105"/>
      <c r="D27" s="101">
        <f t="shared" si="2"/>
        <v>-100</v>
      </c>
      <c r="E27" s="93"/>
    </row>
    <row r="28" s="83" customFormat="1" ht="15" customHeight="1" spans="1:5">
      <c r="A28" s="103" t="s">
        <v>24</v>
      </c>
      <c r="B28" s="105"/>
      <c r="C28" s="105"/>
      <c r="D28" s="101"/>
      <c r="E28" s="93"/>
    </row>
    <row r="29" s="83" customFormat="1" ht="15" customHeight="1" spans="1:5">
      <c r="A29" s="103" t="s">
        <v>26</v>
      </c>
      <c r="B29" s="105">
        <v>1069</v>
      </c>
      <c r="C29" s="105"/>
      <c r="D29" s="101">
        <f t="shared" ref="D29:D32" si="3">(C29-B29)/B29*100</f>
        <v>-100</v>
      </c>
      <c r="E29" s="93"/>
    </row>
    <row r="30" s="85" customFormat="1" ht="15" customHeight="1" spans="1:5">
      <c r="A30" s="107" t="s">
        <v>17</v>
      </c>
      <c r="B30" s="105">
        <f>SUM(B31:B34)</f>
        <v>396</v>
      </c>
      <c r="C30" s="100">
        <f>SUM(C31:C34)</f>
        <v>344</v>
      </c>
      <c r="D30" s="101">
        <f t="shared" si="3"/>
        <v>-13.1313131313131</v>
      </c>
      <c r="E30" s="102"/>
    </row>
    <row r="31" s="83" customFormat="1" ht="15" customHeight="1" spans="1:5">
      <c r="A31" s="103" t="s">
        <v>22</v>
      </c>
      <c r="B31" s="105">
        <v>272</v>
      </c>
      <c r="C31" s="105">
        <v>344</v>
      </c>
      <c r="D31" s="101">
        <f t="shared" si="3"/>
        <v>26.4705882352941</v>
      </c>
      <c r="E31" s="93"/>
    </row>
    <row r="32" s="83" customFormat="1" ht="15" customHeight="1" spans="1:5">
      <c r="A32" s="103" t="s">
        <v>23</v>
      </c>
      <c r="B32" s="105">
        <v>124</v>
      </c>
      <c r="C32" s="105"/>
      <c r="D32" s="101">
        <f t="shared" si="3"/>
        <v>-100</v>
      </c>
      <c r="E32" s="93"/>
    </row>
    <row r="33" s="83" customFormat="1" ht="15" customHeight="1" spans="1:5">
      <c r="A33" s="103" t="s">
        <v>24</v>
      </c>
      <c r="B33" s="105"/>
      <c r="C33" s="105"/>
      <c r="D33" s="101"/>
      <c r="E33" s="93"/>
    </row>
    <row r="34" s="83" customFormat="1" ht="15" customHeight="1" spans="1:5">
      <c r="A34" s="103" t="s">
        <v>25</v>
      </c>
      <c r="B34" s="105"/>
      <c r="C34" s="105"/>
      <c r="D34" s="101"/>
      <c r="E34" s="93"/>
    </row>
    <row r="35" s="85" customFormat="1" ht="15" customHeight="1" spans="1:5">
      <c r="A35" s="107" t="s">
        <v>18</v>
      </c>
      <c r="B35" s="105">
        <f>SUM(B36:B39)</f>
        <v>258</v>
      </c>
      <c r="C35" s="100">
        <f>SUM(C36:C39)</f>
        <v>236</v>
      </c>
      <c r="D35" s="101">
        <f t="shared" ref="D35:D38" si="4">(C35-B35)/B35*100</f>
        <v>-8.52713178294574</v>
      </c>
      <c r="E35" s="102"/>
    </row>
    <row r="36" s="83" customFormat="1" ht="15" customHeight="1" spans="1:5">
      <c r="A36" s="103" t="s">
        <v>22</v>
      </c>
      <c r="B36" s="105">
        <v>136</v>
      </c>
      <c r="C36" s="105">
        <v>206</v>
      </c>
      <c r="D36" s="101">
        <f t="shared" si="4"/>
        <v>51.4705882352941</v>
      </c>
      <c r="E36" s="93"/>
    </row>
    <row r="37" s="83" customFormat="1" ht="15" customHeight="1" spans="1:5">
      <c r="A37" s="103" t="s">
        <v>23</v>
      </c>
      <c r="B37" s="105">
        <v>94</v>
      </c>
      <c r="C37" s="105"/>
      <c r="D37" s="101">
        <f t="shared" si="4"/>
        <v>-100</v>
      </c>
      <c r="E37" s="93"/>
    </row>
    <row r="38" s="83" customFormat="1" ht="15" customHeight="1" spans="1:5">
      <c r="A38" s="103" t="s">
        <v>24</v>
      </c>
      <c r="B38" s="105">
        <v>28</v>
      </c>
      <c r="C38" s="105">
        <v>30</v>
      </c>
      <c r="D38" s="101">
        <f t="shared" si="4"/>
        <v>7.14285714285714</v>
      </c>
      <c r="E38" s="93"/>
    </row>
    <row r="39" s="83" customFormat="1" ht="15" customHeight="1" spans="1:5">
      <c r="A39" s="103" t="s">
        <v>25</v>
      </c>
      <c r="B39" s="105"/>
      <c r="C39" s="105"/>
      <c r="D39" s="101"/>
      <c r="E39" s="93"/>
    </row>
    <row r="40" s="85" customFormat="1" ht="15" customHeight="1" spans="1:5">
      <c r="A40" s="107" t="s">
        <v>19</v>
      </c>
      <c r="B40" s="105">
        <f>SUM(B41:B44)</f>
        <v>490</v>
      </c>
      <c r="C40" s="100">
        <f>SUM(C41:C44)</f>
        <v>405</v>
      </c>
      <c r="D40" s="101">
        <f>(C40-B40)/B40*100</f>
        <v>-17.3469387755102</v>
      </c>
      <c r="E40" s="102"/>
    </row>
    <row r="41" s="83" customFormat="1" ht="15" customHeight="1" spans="1:5">
      <c r="A41" s="103" t="s">
        <v>22</v>
      </c>
      <c r="B41" s="104">
        <v>490</v>
      </c>
      <c r="C41" s="104">
        <v>405</v>
      </c>
      <c r="D41" s="101">
        <f>(C41-B41)/B41*100</f>
        <v>-17.3469387755102</v>
      </c>
      <c r="E41" s="93"/>
    </row>
    <row r="42" s="83" customFormat="1" ht="15" customHeight="1" spans="1:5">
      <c r="A42" s="103" t="s">
        <v>23</v>
      </c>
      <c r="B42" s="104"/>
      <c r="C42" s="104"/>
      <c r="D42" s="101"/>
      <c r="E42" s="93"/>
    </row>
    <row r="43" s="83" customFormat="1" ht="15" customHeight="1" spans="1:5">
      <c r="A43" s="103" t="s">
        <v>24</v>
      </c>
      <c r="B43" s="104"/>
      <c r="C43" s="104"/>
      <c r="D43" s="101"/>
      <c r="E43" s="93"/>
    </row>
    <row r="44" s="83" customFormat="1" ht="15" customHeight="1" spans="1:5">
      <c r="A44" s="103" t="s">
        <v>25</v>
      </c>
      <c r="B44" s="104"/>
      <c r="C44" s="104"/>
      <c r="D44" s="101"/>
      <c r="E44" s="93"/>
    </row>
    <row r="45" s="86" customFormat="1" ht="15" customHeight="1" spans="1:5">
      <c r="A45" s="108"/>
      <c r="B45" s="109"/>
      <c r="C45" s="110"/>
      <c r="D45" s="101"/>
      <c r="E45" s="111"/>
    </row>
    <row r="46" s="86" customFormat="1" ht="15" customHeight="1" spans="1:5">
      <c r="A46" s="112" t="s">
        <v>27</v>
      </c>
      <c r="B46" s="110">
        <f>SUM(B47:B50)</f>
        <v>98942</v>
      </c>
      <c r="C46" s="110">
        <f>SUM(C47:C50)</f>
        <v>114722</v>
      </c>
      <c r="D46" s="101">
        <f t="shared" ref="D46:D51" si="5">(C46-B46)/B46*100</f>
        <v>15.9487376442764</v>
      </c>
      <c r="E46" s="111"/>
    </row>
    <row r="47" s="83" customFormat="1" ht="15" customHeight="1" spans="1:5">
      <c r="A47" s="103" t="s">
        <v>22</v>
      </c>
      <c r="B47" s="105">
        <f>SUM(B6,B11,B16,B21,B26,B31,B36,B41)</f>
        <v>95262</v>
      </c>
      <c r="C47" s="105">
        <f>SUM(C6,C11,C16,C21,C26,C31,C36,C41)</f>
        <v>109334</v>
      </c>
      <c r="D47" s="101">
        <f t="shared" si="5"/>
        <v>14.771892255044</v>
      </c>
      <c r="E47" s="93"/>
    </row>
    <row r="48" s="83" customFormat="1" ht="15" customHeight="1" spans="1:5">
      <c r="A48" s="103" t="s">
        <v>23</v>
      </c>
      <c r="B48" s="105">
        <f>SUM(B7,B12,B17,B22,B27,B32,B37,B42)</f>
        <v>1087</v>
      </c>
      <c r="C48" s="105"/>
      <c r="D48" s="101">
        <f t="shared" si="5"/>
        <v>-100</v>
      </c>
      <c r="E48" s="93"/>
    </row>
    <row r="49" s="83" customFormat="1" ht="15" customHeight="1" spans="1:5">
      <c r="A49" s="103" t="s">
        <v>24</v>
      </c>
      <c r="B49" s="105">
        <f>SUM(B8,B13,B18,B23,B28,B33,B38,B43)</f>
        <v>994</v>
      </c>
      <c r="C49" s="105">
        <f>SUM(C8,C13,C18,C23,C28,C33,C38,C43)</f>
        <v>4957</v>
      </c>
      <c r="D49" s="101">
        <f t="shared" si="5"/>
        <v>398.692152917505</v>
      </c>
      <c r="E49" s="93"/>
    </row>
    <row r="50" s="83" customFormat="1" ht="15" customHeight="1" spans="1:5">
      <c r="A50" s="103" t="s">
        <v>25</v>
      </c>
      <c r="B50" s="105">
        <f>SUM(B9,B14,B19,B24,B29,B34,B39,B44)</f>
        <v>1599</v>
      </c>
      <c r="C50" s="105">
        <f>SUM(C9,C14,C19,C24,C29,C34,C39,C44)</f>
        <v>431</v>
      </c>
      <c r="D50" s="101">
        <f t="shared" si="5"/>
        <v>-73.0456535334584</v>
      </c>
      <c r="E50" s="93"/>
    </row>
    <row r="51" s="83" customFormat="1" ht="15" customHeight="1" spans="1:5">
      <c r="A51" s="113" t="s">
        <v>28</v>
      </c>
      <c r="B51" s="105">
        <v>11719</v>
      </c>
      <c r="C51" s="105">
        <v>10248</v>
      </c>
      <c r="D51" s="101">
        <f t="shared" si="5"/>
        <v>-12.5522655516682</v>
      </c>
      <c r="E51" s="93"/>
    </row>
  </sheetData>
  <mergeCells count="3">
    <mergeCell ref="A1:D1"/>
    <mergeCell ref="B3:D3"/>
    <mergeCell ref="A3:A4"/>
  </mergeCells>
  <pageMargins left="0.7" right="0.7" top="0.75" bottom="0.75" header="0.3" footer="0.3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24" sqref="C24"/>
    </sheetView>
  </sheetViews>
  <sheetFormatPr defaultColWidth="9" defaultRowHeight="14.25" outlineLevelCol="5"/>
  <cols>
    <col min="1" max="4" width="20.5" style="1" customWidth="1"/>
    <col min="5" max="5" width="16" style="1" customWidth="1"/>
    <col min="6" max="6" width="20.5" style="1" customWidth="1"/>
    <col min="7" max="16384" width="9" style="1"/>
  </cols>
  <sheetData>
    <row r="1" s="1" customFormat="1" ht="54.75" customHeight="1"/>
    <row r="2" s="15" customFormat="1" ht="117.75" customHeight="1" spans="1:6">
      <c r="A2" s="18" t="s">
        <v>29</v>
      </c>
      <c r="B2" s="18"/>
      <c r="C2" s="18"/>
      <c r="D2" s="18"/>
      <c r="E2" s="18"/>
      <c r="F2" s="18"/>
    </row>
    <row r="3" s="1" customFormat="1" ht="10.5" customHeight="1" spans="1:6">
      <c r="A3" s="19"/>
      <c r="B3" s="19"/>
      <c r="C3" s="19"/>
      <c r="D3" s="19"/>
      <c r="E3" s="19"/>
      <c r="F3" s="19"/>
    </row>
    <row r="4" s="16" customFormat="1" ht="35.25" spans="1:6">
      <c r="A4" s="20"/>
      <c r="B4" s="20"/>
      <c r="C4" s="20"/>
      <c r="D4" s="20"/>
      <c r="E4" s="20"/>
      <c r="F4" s="20"/>
    </row>
    <row r="5" s="16" customFormat="1" ht="15" customHeight="1" spans="1:6">
      <c r="A5" s="20"/>
      <c r="B5" s="20"/>
      <c r="C5" s="20"/>
      <c r="D5" s="20"/>
      <c r="E5" s="20"/>
      <c r="F5" s="20"/>
    </row>
    <row r="6" s="16" customFormat="1" ht="45.75" customHeight="1" spans="1:6">
      <c r="A6" s="20"/>
      <c r="B6" s="20"/>
      <c r="C6" s="20"/>
      <c r="D6" s="20"/>
      <c r="E6" s="20"/>
      <c r="F6" s="20"/>
    </row>
    <row r="7" s="17" customFormat="1"/>
    <row r="8" s="17" customFormat="1"/>
    <row r="9" s="17" customFormat="1" ht="44.25" customHeight="1" spans="2:5">
      <c r="B9" s="21"/>
      <c r="C9" s="21"/>
      <c r="D9" s="21"/>
      <c r="E9" s="21"/>
    </row>
    <row r="10" s="1" customFormat="1" ht="39" customHeight="1" spans="2:5">
      <c r="B10" s="22"/>
      <c r="C10" s="22"/>
      <c r="D10" s="22"/>
      <c r="E10" s="22"/>
    </row>
  </sheetData>
  <mergeCells count="6">
    <mergeCell ref="A2:F2"/>
    <mergeCell ref="A3:F3"/>
    <mergeCell ref="A4:F4"/>
    <mergeCell ref="A6:F6"/>
    <mergeCell ref="B9:E9"/>
    <mergeCell ref="B10:E10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D31" sqref="D31"/>
    </sheetView>
  </sheetViews>
  <sheetFormatPr defaultColWidth="9" defaultRowHeight="14.25" outlineLevelCol="3"/>
  <cols>
    <col min="1" max="1" width="40.5" style="39" customWidth="1"/>
    <col min="2" max="2" width="7.75" style="39" customWidth="1"/>
    <col min="3" max="3" width="8.25" style="39" customWidth="1"/>
    <col min="4" max="4" width="9.375" style="39" customWidth="1"/>
    <col min="5" max="16384" width="9" style="39"/>
  </cols>
  <sheetData>
    <row r="1" s="39" customFormat="1" ht="32" customHeight="1" spans="1:4">
      <c r="A1" s="41" t="s">
        <v>30</v>
      </c>
      <c r="B1" s="41"/>
      <c r="C1" s="41"/>
      <c r="D1" s="41"/>
    </row>
    <row r="2" s="39" customFormat="1" ht="18" customHeight="1" spans="1:4">
      <c r="A2" s="42"/>
      <c r="D2" s="74" t="s">
        <v>2</v>
      </c>
    </row>
    <row r="3" s="39" customFormat="1" ht="24.75" customHeight="1" spans="1:4">
      <c r="A3" s="60" t="s">
        <v>31</v>
      </c>
      <c r="B3" s="61"/>
      <c r="C3" s="61"/>
      <c r="D3" s="62"/>
    </row>
    <row r="4" s="39" customFormat="1" ht="54.95" customHeight="1" spans="1:4">
      <c r="A4" s="44" t="s">
        <v>32</v>
      </c>
      <c r="B4" s="45" t="s">
        <v>33</v>
      </c>
      <c r="C4" s="45" t="s">
        <v>34</v>
      </c>
      <c r="D4" s="45" t="s">
        <v>35</v>
      </c>
    </row>
    <row r="5" s="57" customFormat="1" ht="17.1" customHeight="1" spans="1:4">
      <c r="A5" s="75" t="s">
        <v>36</v>
      </c>
      <c r="B5" s="76"/>
      <c r="C5" s="76"/>
      <c r="D5" s="76"/>
    </row>
    <row r="6" s="57" customFormat="1" ht="17.1" customHeight="1" spans="1:4">
      <c r="A6" s="75" t="s">
        <v>37</v>
      </c>
      <c r="B6" s="76"/>
      <c r="C6" s="76"/>
      <c r="D6" s="76"/>
    </row>
    <row r="7" s="57" customFormat="1" ht="17.1" customHeight="1" spans="1:4">
      <c r="A7" s="75" t="s">
        <v>38</v>
      </c>
      <c r="B7" s="76"/>
      <c r="C7" s="76"/>
      <c r="D7" s="76"/>
    </row>
    <row r="8" s="57" customFormat="1" ht="17.1" customHeight="1" spans="1:4">
      <c r="A8" s="77" t="s">
        <v>39</v>
      </c>
      <c r="B8" s="76"/>
      <c r="C8" s="76"/>
      <c r="D8" s="76"/>
    </row>
    <row r="9" s="57" customFormat="1" ht="17.1" customHeight="1" spans="1:4">
      <c r="A9" s="75" t="s">
        <v>40</v>
      </c>
      <c r="B9" s="78">
        <v>2546</v>
      </c>
      <c r="C9" s="78">
        <v>3090</v>
      </c>
      <c r="D9" s="79">
        <f t="shared" ref="D9:D11" si="0">C9/B9-1</f>
        <v>0.213668499607227</v>
      </c>
    </row>
    <row r="10" s="57" customFormat="1" ht="17.1" customHeight="1" spans="1:4">
      <c r="A10" s="75" t="s">
        <v>41</v>
      </c>
      <c r="B10" s="78">
        <v>3820</v>
      </c>
      <c r="C10" s="78">
        <v>4635</v>
      </c>
      <c r="D10" s="79">
        <f t="shared" si="0"/>
        <v>0.213350785340314</v>
      </c>
    </row>
    <row r="11" s="57" customFormat="1" ht="17.1" customHeight="1" spans="1:4">
      <c r="A11" s="75" t="s">
        <v>42</v>
      </c>
      <c r="B11" s="78">
        <v>77029</v>
      </c>
      <c r="C11" s="78">
        <v>113385</v>
      </c>
      <c r="D11" s="79">
        <f t="shared" si="0"/>
        <v>0.471978086175337</v>
      </c>
    </row>
    <row r="12" s="57" customFormat="1" ht="17.1" customHeight="1" spans="1:4">
      <c r="A12" s="75" t="s">
        <v>43</v>
      </c>
      <c r="B12" s="78"/>
      <c r="C12" s="78"/>
      <c r="D12" s="78"/>
    </row>
    <row r="13" s="57" customFormat="1" ht="17.1" customHeight="1" spans="1:4">
      <c r="A13" s="75" t="s">
        <v>44</v>
      </c>
      <c r="B13" s="78"/>
      <c r="C13" s="78"/>
      <c r="D13" s="78"/>
    </row>
    <row r="14" s="57" customFormat="1" ht="17.1" customHeight="1" spans="1:4">
      <c r="A14" s="75" t="s">
        <v>45</v>
      </c>
      <c r="B14" s="78"/>
      <c r="C14" s="78"/>
      <c r="D14" s="78"/>
    </row>
    <row r="15" s="57" customFormat="1" ht="17.1" customHeight="1" spans="1:4">
      <c r="A15" s="75" t="s">
        <v>46</v>
      </c>
      <c r="B15" s="78"/>
      <c r="C15" s="78"/>
      <c r="D15" s="78"/>
    </row>
    <row r="16" s="57" customFormat="1" ht="17.1" customHeight="1" spans="1:4">
      <c r="A16" s="75" t="s">
        <v>47</v>
      </c>
      <c r="B16" s="78"/>
      <c r="C16" s="78"/>
      <c r="D16" s="78"/>
    </row>
    <row r="17" s="57" customFormat="1" ht="30.95" customHeight="1" spans="1:4">
      <c r="A17" s="75" t="s">
        <v>48</v>
      </c>
      <c r="B17" s="78"/>
      <c r="C17" s="78"/>
      <c r="D17" s="78"/>
    </row>
    <row r="18" s="57" customFormat="1" ht="17.1" customHeight="1" spans="1:4">
      <c r="A18" s="75" t="s">
        <v>49</v>
      </c>
      <c r="B18" s="78"/>
      <c r="C18" s="78"/>
      <c r="D18" s="78"/>
    </row>
    <row r="19" s="57" customFormat="1" ht="17.1" customHeight="1" spans="1:4">
      <c r="A19" s="75" t="s">
        <v>50</v>
      </c>
      <c r="B19" s="78"/>
      <c r="C19" s="78"/>
      <c r="D19" s="78"/>
    </row>
    <row r="20" s="57" customFormat="1" ht="17.1" customHeight="1" spans="1:4">
      <c r="A20" s="80" t="s">
        <v>51</v>
      </c>
      <c r="B20" s="47"/>
      <c r="C20" s="47"/>
      <c r="D20" s="47"/>
    </row>
    <row r="21" s="57" customFormat="1" ht="17.1" customHeight="1" spans="1:4">
      <c r="A21" s="80" t="s">
        <v>52</v>
      </c>
      <c r="B21" s="47"/>
      <c r="C21" s="47"/>
      <c r="D21" s="47"/>
    </row>
    <row r="22" s="39" customFormat="1" ht="17.1" customHeight="1" spans="1:4">
      <c r="A22" s="81"/>
      <c r="B22" s="47"/>
      <c r="C22" s="47"/>
      <c r="D22" s="47"/>
    </row>
    <row r="23" s="39" customFormat="1" ht="17.1" customHeight="1" spans="1:4">
      <c r="A23" s="81" t="s">
        <v>53</v>
      </c>
      <c r="B23" s="47">
        <f>SUM(B9:B22)</f>
        <v>83395</v>
      </c>
      <c r="C23" s="47">
        <f>SUM(C9:C22)</f>
        <v>121110</v>
      </c>
      <c r="D23" s="48">
        <f>C23/B23-1</f>
        <v>0.452245338449547</v>
      </c>
    </row>
    <row r="24" s="39" customFormat="1" ht="17.1" customHeight="1" spans="1:4">
      <c r="A24" s="46"/>
      <c r="B24" s="47"/>
      <c r="C24" s="47"/>
      <c r="D24" s="48"/>
    </row>
    <row r="25" s="39" customFormat="1" ht="17.1" customHeight="1" spans="1:4">
      <c r="A25" s="46" t="s">
        <v>54</v>
      </c>
      <c r="B25" s="47">
        <f>B26+B29+B32+B33</f>
        <v>51762</v>
      </c>
      <c r="C25" s="47">
        <f>C26+C29+C33</f>
        <v>39136</v>
      </c>
      <c r="D25" s="48">
        <f>C25/B25-1</f>
        <v>-0.243924114215061</v>
      </c>
    </row>
    <row r="26" s="39" customFormat="1" ht="17.1" customHeight="1" spans="1:4">
      <c r="A26" s="10" t="s">
        <v>55</v>
      </c>
      <c r="B26" s="47">
        <f>SUM(B27)</f>
        <v>2380</v>
      </c>
      <c r="C26" s="47">
        <v>3000</v>
      </c>
      <c r="D26" s="48">
        <f>C26/B26-1</f>
        <v>0.260504201680672</v>
      </c>
    </row>
    <row r="27" s="39" customFormat="1" ht="17.1" customHeight="1" spans="1:4">
      <c r="A27" s="10" t="s">
        <v>56</v>
      </c>
      <c r="B27" s="47">
        <v>2380</v>
      </c>
      <c r="C27" s="47">
        <v>3000</v>
      </c>
      <c r="D27" s="48">
        <f>C27/B27-1</f>
        <v>0.260504201680672</v>
      </c>
    </row>
    <row r="28" s="39" customFormat="1" ht="17.1" customHeight="1" spans="1:4">
      <c r="A28" s="10" t="s">
        <v>57</v>
      </c>
      <c r="B28" s="47"/>
      <c r="C28" s="47"/>
      <c r="D28" s="48"/>
    </row>
    <row r="29" s="39" customFormat="1" ht="17.1" customHeight="1" spans="1:4">
      <c r="A29" s="10" t="s">
        <v>58</v>
      </c>
      <c r="B29" s="47">
        <v>34977</v>
      </c>
      <c r="C29" s="47">
        <v>6136</v>
      </c>
      <c r="D29" s="48">
        <f>C29/B29-1</f>
        <v>-0.82457043199817</v>
      </c>
    </row>
    <row r="30" s="39" customFormat="1" ht="17.1" customHeight="1" spans="1:4">
      <c r="A30" s="10" t="s">
        <v>59</v>
      </c>
      <c r="B30" s="47"/>
      <c r="C30" s="47"/>
      <c r="D30" s="48"/>
    </row>
    <row r="31" s="39" customFormat="1" ht="17.1" customHeight="1" spans="1:4">
      <c r="A31" s="10" t="s">
        <v>60</v>
      </c>
      <c r="B31" s="47"/>
      <c r="C31" s="47"/>
      <c r="D31" s="48"/>
    </row>
    <row r="32" s="39" customFormat="1" ht="17.1" customHeight="1" spans="1:4">
      <c r="A32" s="54" t="s">
        <v>61</v>
      </c>
      <c r="B32" s="47">
        <v>-11595</v>
      </c>
      <c r="C32" s="47"/>
      <c r="D32" s="48"/>
    </row>
    <row r="33" s="39" customFormat="1" ht="17.1" customHeight="1" spans="1:4">
      <c r="A33" s="54" t="s">
        <v>62</v>
      </c>
      <c r="B33" s="47">
        <v>26000</v>
      </c>
      <c r="C33" s="47">
        <v>30000</v>
      </c>
      <c r="D33" s="48">
        <f>C33/B33-1</f>
        <v>0.153846153846154</v>
      </c>
    </row>
    <row r="34" s="39" customFormat="1" ht="17.1" customHeight="1" spans="1:4">
      <c r="A34" s="54"/>
      <c r="B34" s="47"/>
      <c r="C34" s="47"/>
      <c r="D34" s="48"/>
    </row>
    <row r="35" s="39" customFormat="1" ht="17.1" customHeight="1" spans="1:4">
      <c r="A35" s="81" t="s">
        <v>53</v>
      </c>
      <c r="B35" s="47">
        <f>SUM(B23:B25)</f>
        <v>135157</v>
      </c>
      <c r="C35" s="47">
        <f>C23+C25</f>
        <v>160246</v>
      </c>
      <c r="D35" s="48">
        <f>C35/B35-1</f>
        <v>0.185628565298135</v>
      </c>
    </row>
    <row r="36" s="39" customFormat="1" ht="17.1" customHeight="1"/>
  </sheetData>
  <mergeCells count="2">
    <mergeCell ref="A1:D1"/>
    <mergeCell ref="A3:D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topLeftCell="A40" workbookViewId="0">
      <selection activeCell="E22" sqref="E22"/>
    </sheetView>
  </sheetViews>
  <sheetFormatPr defaultColWidth="9" defaultRowHeight="14.25" outlineLevelCol="3"/>
  <cols>
    <col min="1" max="1" width="52.125" style="39" customWidth="1"/>
    <col min="2" max="2" width="7.125" style="40" customWidth="1"/>
    <col min="3" max="3" width="7.375" style="40" customWidth="1"/>
    <col min="4" max="4" width="9.875" style="39" customWidth="1"/>
    <col min="5" max="16384" width="9" style="39"/>
  </cols>
  <sheetData>
    <row r="1" s="39" customFormat="1" ht="33" customHeight="1" spans="1:4">
      <c r="A1" s="41" t="s">
        <v>30</v>
      </c>
      <c r="B1" s="41"/>
      <c r="C1" s="41"/>
      <c r="D1" s="41"/>
    </row>
    <row r="2" s="39" customFormat="1" ht="18" customHeight="1" spans="2:4">
      <c r="B2" s="40"/>
      <c r="C2" s="40"/>
      <c r="D2" s="59" t="s">
        <v>2</v>
      </c>
    </row>
    <row r="3" s="39" customFormat="1" ht="24.75" customHeight="1" spans="1:4">
      <c r="A3" s="60" t="s">
        <v>63</v>
      </c>
      <c r="B3" s="61"/>
      <c r="C3" s="61"/>
      <c r="D3" s="62"/>
    </row>
    <row r="4" s="39" customFormat="1" ht="54.95" customHeight="1" spans="1:4">
      <c r="A4" s="44" t="s">
        <v>32</v>
      </c>
      <c r="B4" s="45" t="s">
        <v>33</v>
      </c>
      <c r="C4" s="45" t="s">
        <v>34</v>
      </c>
      <c r="D4" s="45" t="s">
        <v>35</v>
      </c>
    </row>
    <row r="5" s="57" customFormat="1" ht="17.1" customHeight="1" spans="1:4">
      <c r="A5" s="63" t="s">
        <v>64</v>
      </c>
      <c r="B5" s="64">
        <v>220</v>
      </c>
      <c r="C5" s="64"/>
      <c r="D5" s="51">
        <f>C5/B5</f>
        <v>0</v>
      </c>
    </row>
    <row r="6" s="57" customFormat="1" ht="17.1" customHeight="1" spans="1:4">
      <c r="A6" s="65" t="s">
        <v>65</v>
      </c>
      <c r="B6" s="64">
        <v>220</v>
      </c>
      <c r="C6" s="64"/>
      <c r="D6" s="51"/>
    </row>
    <row r="7" s="57" customFormat="1" ht="17.1" customHeight="1" spans="1:4">
      <c r="A7" s="65" t="s">
        <v>66</v>
      </c>
      <c r="B7" s="64"/>
      <c r="C7" s="64"/>
      <c r="D7" s="51"/>
    </row>
    <row r="8" s="57" customFormat="1" ht="17.1" customHeight="1" spans="1:4">
      <c r="A8" s="65" t="s">
        <v>67</v>
      </c>
      <c r="B8" s="64"/>
      <c r="C8" s="64"/>
      <c r="D8" s="51"/>
    </row>
    <row r="9" s="57" customFormat="1" ht="17.1" customHeight="1" spans="1:4">
      <c r="A9" s="63" t="s">
        <v>68</v>
      </c>
      <c r="B9" s="64">
        <v>2313</v>
      </c>
      <c r="C9" s="64">
        <v>1600</v>
      </c>
      <c r="D9" s="51">
        <f t="shared" ref="D9:D14" si="0">C9/B9-1</f>
        <v>-0.308257674016429</v>
      </c>
    </row>
    <row r="10" s="57" customFormat="1" ht="17.1" customHeight="1" spans="1:4">
      <c r="A10" s="65" t="s">
        <v>69</v>
      </c>
      <c r="B10" s="64">
        <v>2313</v>
      </c>
      <c r="C10" s="64">
        <v>1600</v>
      </c>
      <c r="D10" s="51"/>
    </row>
    <row r="11" s="57" customFormat="1" ht="17.1" customHeight="1" spans="1:4">
      <c r="A11" s="65" t="s">
        <v>70</v>
      </c>
      <c r="B11" s="64"/>
      <c r="C11" s="64"/>
      <c r="D11" s="51"/>
    </row>
    <row r="12" s="57" customFormat="1" ht="17.1" customHeight="1" spans="1:4">
      <c r="A12" s="65" t="s">
        <v>71</v>
      </c>
      <c r="B12" s="64"/>
      <c r="C12" s="64"/>
      <c r="D12" s="51"/>
    </row>
    <row r="13" s="57" customFormat="1" ht="17.1" customHeight="1" spans="1:4">
      <c r="A13" s="63" t="s">
        <v>72</v>
      </c>
      <c r="B13" s="64">
        <v>1500</v>
      </c>
      <c r="C13" s="64">
        <v>1600</v>
      </c>
      <c r="D13" s="51">
        <f t="shared" si="0"/>
        <v>0.0666666666666667</v>
      </c>
    </row>
    <row r="14" s="57" customFormat="1" ht="17.1" customHeight="1" spans="1:4">
      <c r="A14" s="63" t="s">
        <v>73</v>
      </c>
      <c r="B14" s="64">
        <v>1500</v>
      </c>
      <c r="C14" s="64">
        <v>1600</v>
      </c>
      <c r="D14" s="51">
        <f t="shared" si="0"/>
        <v>0.0666666666666667</v>
      </c>
    </row>
    <row r="15" s="57" customFormat="1" ht="17.1" customHeight="1" spans="1:4">
      <c r="A15" s="63" t="s">
        <v>74</v>
      </c>
      <c r="B15" s="64"/>
      <c r="C15" s="64"/>
      <c r="D15" s="51"/>
    </row>
    <row r="16" s="57" customFormat="1" ht="17.1" customHeight="1" spans="1:4">
      <c r="A16" s="63" t="s">
        <v>75</v>
      </c>
      <c r="B16" s="64">
        <f>SUM(B17:B19)</f>
        <v>114018</v>
      </c>
      <c r="C16" s="64">
        <f>SUM(C17:C25)</f>
        <v>99542</v>
      </c>
      <c r="D16" s="51">
        <f t="shared" ref="D16:D19" si="1">C16/B16-1</f>
        <v>-0.126962409444123</v>
      </c>
    </row>
    <row r="17" s="57" customFormat="1" ht="30.95" customHeight="1" spans="1:4">
      <c r="A17" s="63" t="s">
        <v>76</v>
      </c>
      <c r="B17" s="64">
        <v>106518</v>
      </c>
      <c r="C17" s="64">
        <v>60881</v>
      </c>
      <c r="D17" s="51">
        <f t="shared" si="1"/>
        <v>-0.428444018851274</v>
      </c>
    </row>
    <row r="18" s="57" customFormat="1" ht="17.1" customHeight="1" spans="1:4">
      <c r="A18" s="63" t="s">
        <v>77</v>
      </c>
      <c r="B18" s="66">
        <v>3000</v>
      </c>
      <c r="C18" s="64">
        <v>4026</v>
      </c>
      <c r="D18" s="51">
        <f t="shared" si="1"/>
        <v>0.342</v>
      </c>
    </row>
    <row r="19" s="57" customFormat="1" ht="17.1" customHeight="1" spans="1:4">
      <c r="A19" s="63" t="s">
        <v>78</v>
      </c>
      <c r="B19" s="64">
        <v>4500</v>
      </c>
      <c r="C19" s="64">
        <v>4635</v>
      </c>
      <c r="D19" s="51">
        <f t="shared" si="1"/>
        <v>0.03</v>
      </c>
    </row>
    <row r="20" s="57" customFormat="1" ht="17.1" customHeight="1" spans="1:4">
      <c r="A20" s="63" t="s">
        <v>79</v>
      </c>
      <c r="B20" s="64"/>
      <c r="C20" s="64"/>
      <c r="D20" s="51"/>
    </row>
    <row r="21" s="57" customFormat="1" ht="17.1" customHeight="1" spans="1:4">
      <c r="A21" s="63" t="s">
        <v>80</v>
      </c>
      <c r="B21" s="64"/>
      <c r="C21" s="64"/>
      <c r="D21" s="51"/>
    </row>
    <row r="22" s="39" customFormat="1" ht="17.1" customHeight="1" spans="1:4">
      <c r="A22" s="63" t="s">
        <v>81</v>
      </c>
      <c r="B22" s="50"/>
      <c r="C22" s="50">
        <v>20000</v>
      </c>
      <c r="D22" s="51"/>
    </row>
    <row r="23" s="39" customFormat="1" ht="17.1" customHeight="1" spans="1:4">
      <c r="A23" s="63" t="s">
        <v>82</v>
      </c>
      <c r="B23" s="50"/>
      <c r="C23" s="50">
        <v>10000</v>
      </c>
      <c r="D23" s="51"/>
    </row>
    <row r="24" s="39" customFormat="1" ht="17.1" customHeight="1" spans="1:4">
      <c r="A24" s="63" t="s">
        <v>83</v>
      </c>
      <c r="B24" s="50"/>
      <c r="C24" s="50"/>
      <c r="D24" s="51"/>
    </row>
    <row r="25" s="39" customFormat="1" ht="17.1" customHeight="1" spans="1:4">
      <c r="A25" s="63" t="s">
        <v>84</v>
      </c>
      <c r="B25" s="50"/>
      <c r="C25" s="50"/>
      <c r="D25" s="51"/>
    </row>
    <row r="26" s="39" customFormat="1" ht="17.1" customHeight="1" spans="1:4">
      <c r="A26" s="63" t="s">
        <v>85</v>
      </c>
      <c r="B26" s="50">
        <v>1030</v>
      </c>
      <c r="C26" s="50">
        <v>240</v>
      </c>
      <c r="D26" s="51">
        <f>C26/B26</f>
        <v>0.233009708737864</v>
      </c>
    </row>
    <row r="27" s="39" customFormat="1" ht="17.1" customHeight="1" spans="1:4">
      <c r="A27" s="63" t="s">
        <v>86</v>
      </c>
      <c r="B27" s="50">
        <v>1030</v>
      </c>
      <c r="C27" s="50">
        <v>240</v>
      </c>
      <c r="D27" s="51">
        <f>C27/B27</f>
        <v>0.233009708737864</v>
      </c>
    </row>
    <row r="28" s="39" customFormat="1" ht="17.1" customHeight="1" spans="1:4">
      <c r="A28" s="67" t="s">
        <v>87</v>
      </c>
      <c r="B28" s="50"/>
      <c r="C28" s="50"/>
      <c r="D28" s="51"/>
    </row>
    <row r="29" s="39" customFormat="1" ht="17.1" customHeight="1" spans="1:4">
      <c r="A29" s="67" t="s">
        <v>88</v>
      </c>
      <c r="B29" s="50"/>
      <c r="C29" s="50"/>
      <c r="D29" s="51"/>
    </row>
    <row r="30" s="39" customFormat="1" ht="17.1" customHeight="1" spans="1:4">
      <c r="A30" s="68" t="s">
        <v>89</v>
      </c>
      <c r="B30" s="50"/>
      <c r="C30" s="50"/>
      <c r="D30" s="51"/>
    </row>
    <row r="31" s="39" customFormat="1" ht="17.1" customHeight="1" spans="1:4">
      <c r="A31" s="68" t="s">
        <v>90</v>
      </c>
      <c r="B31" s="50"/>
      <c r="C31" s="50"/>
      <c r="D31" s="51"/>
    </row>
    <row r="32" s="39" customFormat="1" ht="17.1" customHeight="1" spans="1:4">
      <c r="A32" s="69" t="s">
        <v>91</v>
      </c>
      <c r="B32" s="50">
        <v>500</v>
      </c>
      <c r="C32" s="50">
        <v>500</v>
      </c>
      <c r="D32" s="51">
        <f>C32/B32-1</f>
        <v>0</v>
      </c>
    </row>
    <row r="33" s="39" customFormat="1" ht="17.1" customHeight="1" spans="1:4">
      <c r="A33" s="67" t="s">
        <v>92</v>
      </c>
      <c r="B33" s="50"/>
      <c r="C33" s="50"/>
      <c r="D33" s="51"/>
    </row>
    <row r="34" s="39" customFormat="1" ht="17.1" customHeight="1" spans="1:4">
      <c r="A34" s="67" t="s">
        <v>93</v>
      </c>
      <c r="B34" s="50">
        <v>500</v>
      </c>
      <c r="C34" s="50">
        <v>500</v>
      </c>
      <c r="D34" s="51">
        <f>C34/B34-1</f>
        <v>0</v>
      </c>
    </row>
    <row r="35" s="39" customFormat="1" ht="17.1" customHeight="1" spans="1:4">
      <c r="A35" s="67" t="s">
        <v>94</v>
      </c>
      <c r="B35" s="50"/>
      <c r="C35" s="50"/>
      <c r="D35" s="51"/>
    </row>
    <row r="36" s="58" customFormat="1" ht="17.1" customHeight="1" spans="1:4">
      <c r="A36" s="67" t="s">
        <v>95</v>
      </c>
      <c r="B36" s="50"/>
      <c r="C36" s="50"/>
      <c r="D36" s="51"/>
    </row>
    <row r="37" s="39" customFormat="1" ht="17.1" customHeight="1" spans="1:4">
      <c r="A37" s="67" t="s">
        <v>96</v>
      </c>
      <c r="B37" s="50"/>
      <c r="C37" s="50"/>
      <c r="D37" s="51"/>
    </row>
    <row r="38" s="39" customFormat="1" ht="17.1" customHeight="1" spans="1:4">
      <c r="A38" s="67" t="s">
        <v>97</v>
      </c>
      <c r="B38" s="50"/>
      <c r="C38" s="50"/>
      <c r="D38" s="51"/>
    </row>
    <row r="39" s="39" customFormat="1" ht="17.1" customHeight="1" spans="1:4">
      <c r="A39" s="67" t="s">
        <v>98</v>
      </c>
      <c r="B39" s="50"/>
      <c r="C39" s="50"/>
      <c r="D39" s="51"/>
    </row>
    <row r="40" s="39" customFormat="1" ht="17.1" customHeight="1" spans="1:4">
      <c r="A40" s="67" t="s">
        <v>99</v>
      </c>
      <c r="B40" s="50"/>
      <c r="C40" s="50"/>
      <c r="D40" s="51"/>
    </row>
    <row r="41" s="39" customFormat="1" ht="17.1" customHeight="1" spans="1:4">
      <c r="A41" s="67" t="s">
        <v>100</v>
      </c>
      <c r="B41" s="50"/>
      <c r="C41" s="50"/>
      <c r="D41" s="51"/>
    </row>
    <row r="42" s="39" customFormat="1" ht="17.1" customHeight="1" spans="1:4">
      <c r="A42" s="67" t="s">
        <v>101</v>
      </c>
      <c r="B42" s="50"/>
      <c r="C42" s="50"/>
      <c r="D42" s="51"/>
    </row>
    <row r="43" s="39" customFormat="1" ht="17.1" customHeight="1" spans="1:4">
      <c r="A43" s="69" t="s">
        <v>102</v>
      </c>
      <c r="B43" s="50"/>
      <c r="C43" s="50"/>
      <c r="D43" s="51"/>
    </row>
    <row r="44" s="39" customFormat="1" ht="17.1" customHeight="1" spans="1:4">
      <c r="A44" s="67" t="s">
        <v>103</v>
      </c>
      <c r="B44" s="50"/>
      <c r="C44" s="50"/>
      <c r="D44" s="51"/>
    </row>
    <row r="45" s="39" customFormat="1" ht="17.1" customHeight="1" spans="1:4">
      <c r="A45" s="69" t="s">
        <v>104</v>
      </c>
      <c r="B45" s="50">
        <v>1140</v>
      </c>
      <c r="C45" s="50">
        <v>600</v>
      </c>
      <c r="D45" s="51">
        <f t="shared" ref="D45:D50" si="2">C45/B45-1</f>
        <v>-0.473684210526316</v>
      </c>
    </row>
    <row r="46" s="39" customFormat="1" ht="17.1" customHeight="1" spans="1:4">
      <c r="A46" s="67" t="s">
        <v>105</v>
      </c>
      <c r="B46" s="50"/>
      <c r="C46" s="50"/>
      <c r="D46" s="51"/>
    </row>
    <row r="47" s="39" customFormat="1" ht="17.1" customHeight="1" spans="1:4">
      <c r="A47" s="67" t="s">
        <v>106</v>
      </c>
      <c r="B47" s="50"/>
      <c r="C47" s="50"/>
      <c r="D47" s="51"/>
    </row>
    <row r="48" s="39" customFormat="1" ht="27" customHeight="1" spans="1:4">
      <c r="A48" s="67" t="s">
        <v>107</v>
      </c>
      <c r="B48" s="50">
        <v>1140</v>
      </c>
      <c r="C48" s="50">
        <v>600</v>
      </c>
      <c r="D48" s="51">
        <f t="shared" si="2"/>
        <v>-0.473684210526316</v>
      </c>
    </row>
    <row r="49" s="39" customFormat="1" ht="17.1" customHeight="1" spans="1:4">
      <c r="A49" s="69" t="s">
        <v>108</v>
      </c>
      <c r="B49" s="50"/>
      <c r="C49" s="50"/>
      <c r="D49" s="51"/>
    </row>
    <row r="50" s="40" customFormat="1" ht="32.1" customHeight="1" spans="1:4">
      <c r="A50" s="70" t="s">
        <v>109</v>
      </c>
      <c r="B50" s="50">
        <v>60</v>
      </c>
      <c r="C50" s="50">
        <v>188</v>
      </c>
      <c r="D50" s="71">
        <f t="shared" si="2"/>
        <v>2.13333333333333</v>
      </c>
    </row>
    <row r="51" s="39" customFormat="1" ht="17.1" customHeight="1" spans="1:4">
      <c r="A51" s="69"/>
      <c r="B51" s="72"/>
      <c r="C51" s="50"/>
      <c r="D51" s="51"/>
    </row>
    <row r="52" s="39" customFormat="1" ht="17.1" customHeight="1" spans="1:4">
      <c r="A52" s="73"/>
      <c r="B52" s="50"/>
      <c r="C52" s="50"/>
      <c r="D52" s="51"/>
    </row>
    <row r="53" s="39" customFormat="1" ht="17.1" customHeight="1" spans="1:4">
      <c r="A53" s="73" t="s">
        <v>110</v>
      </c>
      <c r="B53" s="50">
        <f>SUM(B5,B9,B13,B16,B26,B32,B43,B45,B49:B50)</f>
        <v>120781</v>
      </c>
      <c r="C53" s="50">
        <f>SUM(C5,C9,C13,C16,C26,C32,C43,C45,C49:C50)</f>
        <v>104270</v>
      </c>
      <c r="D53" s="51">
        <f>C53/B53-1</f>
        <v>-0.136701964712993</v>
      </c>
    </row>
    <row r="54" s="39" customFormat="1" ht="17.1" customHeight="1" spans="1:4">
      <c r="A54" s="49" t="s">
        <v>111</v>
      </c>
      <c r="B54" s="50">
        <f>B58+B61+B59</f>
        <v>14376</v>
      </c>
      <c r="C54" s="50">
        <f>C58+C59+C60+C61</f>
        <v>55976</v>
      </c>
      <c r="D54" s="51">
        <f>C54/B54-1</f>
        <v>2.89371174179188</v>
      </c>
    </row>
    <row r="55" s="39" customFormat="1" ht="17.1" customHeight="1" spans="1:4">
      <c r="A55" s="52" t="s">
        <v>112</v>
      </c>
      <c r="B55" s="50"/>
      <c r="C55" s="50"/>
      <c r="D55" s="51"/>
    </row>
    <row r="56" s="39" customFormat="1" ht="17.1" customHeight="1" spans="1:4">
      <c r="A56" s="52" t="s">
        <v>113</v>
      </c>
      <c r="B56" s="50"/>
      <c r="C56" s="50"/>
      <c r="D56" s="51"/>
    </row>
    <row r="57" s="39" customFormat="1" ht="17.1" customHeight="1" spans="1:4">
      <c r="A57" s="52" t="s">
        <v>114</v>
      </c>
      <c r="B57" s="50"/>
      <c r="C57" s="50"/>
      <c r="D57" s="51"/>
    </row>
    <row r="58" s="39" customFormat="1" ht="17.1" customHeight="1" spans="1:4">
      <c r="A58" s="52" t="s">
        <v>115</v>
      </c>
      <c r="B58" s="50">
        <v>8240</v>
      </c>
      <c r="C58" s="50">
        <v>19912</v>
      </c>
      <c r="D58" s="51"/>
    </row>
    <row r="59" s="39" customFormat="1" ht="17.1" customHeight="1" spans="1:4">
      <c r="A59" s="53" t="s">
        <v>116</v>
      </c>
      <c r="B59" s="50"/>
      <c r="C59" s="50">
        <v>5000</v>
      </c>
      <c r="D59" s="51"/>
    </row>
    <row r="60" s="39" customFormat="1" ht="17.1" customHeight="1" spans="1:4">
      <c r="A60" s="53" t="s">
        <v>117</v>
      </c>
      <c r="B60" s="50"/>
      <c r="C60" s="50">
        <v>30000</v>
      </c>
      <c r="D60" s="51"/>
    </row>
    <row r="61" s="39" customFormat="1" ht="17.1" customHeight="1" spans="1:4">
      <c r="A61" s="52" t="s">
        <v>118</v>
      </c>
      <c r="B61" s="50">
        <v>6136</v>
      </c>
      <c r="C61" s="50">
        <v>1064</v>
      </c>
      <c r="D61" s="51">
        <f>C61/B61-1</f>
        <v>-0.826597131681877</v>
      </c>
    </row>
    <row r="62" s="39" customFormat="1" ht="17.1" customHeight="1" spans="1:4">
      <c r="A62" s="52"/>
      <c r="B62" s="55"/>
      <c r="C62" s="55"/>
      <c r="D62" s="52"/>
    </row>
    <row r="63" s="39" customFormat="1" ht="17.1" customHeight="1" spans="1:4">
      <c r="A63" s="53"/>
      <c r="B63" s="50"/>
      <c r="C63" s="50"/>
      <c r="D63" s="51"/>
    </row>
    <row r="64" s="39" customFormat="1" ht="17.1" customHeight="1" spans="1:4">
      <c r="A64" s="73" t="s">
        <v>119</v>
      </c>
      <c r="B64" s="50">
        <f>SUM(B53:B54)</f>
        <v>135157</v>
      </c>
      <c r="C64" s="50">
        <f>SUM(C53:C54)</f>
        <v>160246</v>
      </c>
      <c r="D64" s="51">
        <f>C64/B64-1</f>
        <v>0.185628565298135</v>
      </c>
    </row>
    <row r="65" s="39" customFormat="1" ht="17.1" customHeight="1" spans="2:4">
      <c r="B65" s="40"/>
      <c r="C65" s="40"/>
      <c r="D65" s="56"/>
    </row>
  </sheetData>
  <mergeCells count="2">
    <mergeCell ref="A1:D1"/>
    <mergeCell ref="A3:D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G19" sqref="G19"/>
    </sheetView>
  </sheetViews>
  <sheetFormatPr defaultColWidth="9" defaultRowHeight="14.25" outlineLevelCol="7"/>
  <cols>
    <col min="1" max="1" width="40.75" style="39" customWidth="1"/>
    <col min="2" max="2" width="7.75" style="39" customWidth="1"/>
    <col min="3" max="3" width="8.25" style="39" customWidth="1"/>
    <col min="4" max="4" width="9.375" style="39" customWidth="1"/>
    <col min="5" max="5" width="32.125" style="39" customWidth="1"/>
    <col min="6" max="6" width="7.125" style="40" customWidth="1"/>
    <col min="7" max="7" width="7.375" style="40" customWidth="1"/>
    <col min="8" max="8" width="9.875" style="39" customWidth="1"/>
    <col min="9" max="16384" width="9" style="39"/>
  </cols>
  <sheetData>
    <row r="1" s="39" customFormat="1" ht="30" customHeight="1" spans="1:8">
      <c r="A1" s="41" t="s">
        <v>30</v>
      </c>
      <c r="B1" s="41"/>
      <c r="C1" s="41"/>
      <c r="D1" s="41"/>
      <c r="E1" s="41"/>
      <c r="F1" s="41"/>
      <c r="G1" s="41"/>
      <c r="H1" s="41"/>
    </row>
    <row r="2" s="39" customFormat="1" ht="18" customHeight="1" spans="1:8">
      <c r="A2" s="42"/>
      <c r="F2" s="40"/>
      <c r="G2" s="40"/>
      <c r="H2" s="43" t="s">
        <v>2</v>
      </c>
    </row>
    <row r="3" s="39" customFormat="1" ht="44" customHeight="1" spans="1:8">
      <c r="A3" s="44" t="s">
        <v>32</v>
      </c>
      <c r="B3" s="45" t="s">
        <v>33</v>
      </c>
      <c r="C3" s="45" t="s">
        <v>34</v>
      </c>
      <c r="D3" s="45" t="s">
        <v>35</v>
      </c>
      <c r="E3" s="44" t="s">
        <v>32</v>
      </c>
      <c r="F3" s="45" t="s">
        <v>33</v>
      </c>
      <c r="G3" s="45" t="s">
        <v>34</v>
      </c>
      <c r="H3" s="45" t="s">
        <v>35</v>
      </c>
    </row>
    <row r="4" s="39" customFormat="1" ht="17.1" customHeight="1" spans="1:8">
      <c r="A4" s="46" t="s">
        <v>54</v>
      </c>
      <c r="B4" s="47">
        <f>B5+B8+B11+B12</f>
        <v>51762</v>
      </c>
      <c r="C4" s="47">
        <f>C5+C8+C12</f>
        <v>39136</v>
      </c>
      <c r="D4" s="48">
        <f>C4/B4-1</f>
        <v>-0.243924114215061</v>
      </c>
      <c r="E4" s="49" t="s">
        <v>111</v>
      </c>
      <c r="F4" s="50">
        <f>F8+F11+F9</f>
        <v>14376</v>
      </c>
      <c r="G4" s="50">
        <f>G8+G9+G10+G11</f>
        <v>55976</v>
      </c>
      <c r="H4" s="51">
        <f>G4/F4-1</f>
        <v>2.89371174179188</v>
      </c>
    </row>
    <row r="5" s="39" customFormat="1" ht="17.1" customHeight="1" spans="1:8">
      <c r="A5" s="10" t="s">
        <v>55</v>
      </c>
      <c r="B5" s="47">
        <f>SUM(B6)</f>
        <v>2380</v>
      </c>
      <c r="C5" s="47">
        <v>3000</v>
      </c>
      <c r="D5" s="48">
        <f>C5/B5-1</f>
        <v>0.260504201680672</v>
      </c>
      <c r="E5" s="52" t="s">
        <v>112</v>
      </c>
      <c r="F5" s="50"/>
      <c r="G5" s="50"/>
      <c r="H5" s="51"/>
    </row>
    <row r="6" s="39" customFormat="1" ht="17.1" customHeight="1" spans="1:8">
      <c r="A6" s="10" t="s">
        <v>56</v>
      </c>
      <c r="B6" s="47">
        <v>2380</v>
      </c>
      <c r="C6" s="47">
        <v>3000</v>
      </c>
      <c r="D6" s="48">
        <f>C6/B6-1</f>
        <v>0.260504201680672</v>
      </c>
      <c r="E6" s="52" t="s">
        <v>113</v>
      </c>
      <c r="F6" s="50"/>
      <c r="G6" s="50"/>
      <c r="H6" s="51"/>
    </row>
    <row r="7" s="39" customFormat="1" ht="17.1" customHeight="1" spans="1:8">
      <c r="A7" s="10" t="s">
        <v>57</v>
      </c>
      <c r="B7" s="47"/>
      <c r="C7" s="47"/>
      <c r="D7" s="48"/>
      <c r="E7" s="52" t="s">
        <v>114</v>
      </c>
      <c r="F7" s="50"/>
      <c r="G7" s="50"/>
      <c r="H7" s="51"/>
    </row>
    <row r="8" s="39" customFormat="1" ht="17.1" customHeight="1" spans="1:8">
      <c r="A8" s="10" t="s">
        <v>58</v>
      </c>
      <c r="B8" s="47">
        <v>34977</v>
      </c>
      <c r="C8" s="47">
        <v>6136</v>
      </c>
      <c r="D8" s="48">
        <f>C8/B8-1</f>
        <v>-0.82457043199817</v>
      </c>
      <c r="E8" s="52" t="s">
        <v>115</v>
      </c>
      <c r="F8" s="50">
        <v>8240</v>
      </c>
      <c r="G8" s="50">
        <v>19912</v>
      </c>
      <c r="H8" s="51"/>
    </row>
    <row r="9" s="39" customFormat="1" ht="17.1" customHeight="1" spans="1:8">
      <c r="A9" s="10" t="s">
        <v>59</v>
      </c>
      <c r="B9" s="47"/>
      <c r="C9" s="47"/>
      <c r="D9" s="48"/>
      <c r="E9" s="53" t="s">
        <v>116</v>
      </c>
      <c r="F9" s="50"/>
      <c r="G9" s="50">
        <v>5000</v>
      </c>
      <c r="H9" s="51"/>
    </row>
    <row r="10" s="39" customFormat="1" ht="17.1" customHeight="1" spans="1:8">
      <c r="A10" s="10" t="s">
        <v>60</v>
      </c>
      <c r="B10" s="47"/>
      <c r="C10" s="47"/>
      <c r="D10" s="48"/>
      <c r="E10" s="53" t="s">
        <v>117</v>
      </c>
      <c r="F10" s="50"/>
      <c r="G10" s="50">
        <v>30000</v>
      </c>
      <c r="H10" s="51"/>
    </row>
    <row r="11" s="39" customFormat="1" ht="17.1" customHeight="1" spans="1:8">
      <c r="A11" s="54" t="s">
        <v>61</v>
      </c>
      <c r="B11" s="47">
        <v>-11595</v>
      </c>
      <c r="C11" s="47"/>
      <c r="D11" s="48"/>
      <c r="E11" s="52" t="s">
        <v>118</v>
      </c>
      <c r="F11" s="50">
        <v>6136</v>
      </c>
      <c r="G11" s="50">
        <v>1064</v>
      </c>
      <c r="H11" s="51">
        <f>G11/F11-1</f>
        <v>-0.826597131681877</v>
      </c>
    </row>
    <row r="12" s="39" customFormat="1" ht="17.1" customHeight="1" spans="1:8">
      <c r="A12" s="54" t="s">
        <v>62</v>
      </c>
      <c r="B12" s="47">
        <v>26000</v>
      </c>
      <c r="C12" s="47">
        <v>30000</v>
      </c>
      <c r="D12" s="48">
        <f>C12/B12-1</f>
        <v>0.153846153846154</v>
      </c>
      <c r="E12" s="52"/>
      <c r="F12" s="55"/>
      <c r="G12" s="55"/>
      <c r="H12" s="52"/>
    </row>
    <row r="13" s="39" customFormat="1" ht="17.1" customHeight="1" spans="1:8">
      <c r="A13" s="54"/>
      <c r="B13" s="47"/>
      <c r="C13" s="47"/>
      <c r="D13" s="48"/>
      <c r="E13" s="53"/>
      <c r="F13" s="50"/>
      <c r="G13" s="50"/>
      <c r="H13" s="51"/>
    </row>
    <row r="14" s="39" customFormat="1" ht="17.1" customHeight="1" spans="6:8">
      <c r="F14" s="40"/>
      <c r="G14" s="40"/>
      <c r="H14" s="56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B17" sqref="B17"/>
    </sheetView>
  </sheetViews>
  <sheetFormatPr defaultColWidth="9" defaultRowHeight="14.25" outlineLevelRow="3" outlineLevelCol="2"/>
  <cols>
    <col min="1" max="3" width="29.125" style="1" customWidth="1"/>
    <col min="4" max="16384" width="9" style="1"/>
  </cols>
  <sheetData>
    <row r="1" s="1" customFormat="1" ht="22.5" spans="1:3">
      <c r="A1" s="36" t="s">
        <v>120</v>
      </c>
      <c r="B1" s="36"/>
      <c r="C1" s="36"/>
    </row>
    <row r="2" s="1" customFormat="1" ht="21" customHeight="1" spans="3:3">
      <c r="C2" s="37" t="s">
        <v>2</v>
      </c>
    </row>
    <row r="3" s="1" customFormat="1" ht="20.25" spans="1:3">
      <c r="A3" s="38" t="s">
        <v>121</v>
      </c>
      <c r="B3" s="38" t="s">
        <v>122</v>
      </c>
      <c r="C3" s="38" t="s">
        <v>123</v>
      </c>
    </row>
    <row r="4" s="1" customFormat="1" ht="20.25" spans="1:3">
      <c r="A4" s="38" t="s">
        <v>124</v>
      </c>
      <c r="B4" s="38">
        <v>157711</v>
      </c>
      <c r="C4" s="38">
        <v>134210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10" sqref="A10:I10"/>
    </sheetView>
  </sheetViews>
  <sheetFormatPr defaultColWidth="9" defaultRowHeight="14.25"/>
  <cols>
    <col min="1" max="1" width="30.875" style="1" customWidth="1"/>
    <col min="2" max="16384" width="9" style="1"/>
  </cols>
  <sheetData>
    <row r="1" s="1" customFormat="1" ht="33" customHeight="1" spans="1:9">
      <c r="A1" s="23" t="s">
        <v>125</v>
      </c>
      <c r="B1" s="23"/>
      <c r="C1" s="23"/>
      <c r="D1" s="23"/>
      <c r="E1" s="23"/>
      <c r="F1" s="23"/>
      <c r="G1" s="23"/>
      <c r="H1" s="23"/>
      <c r="I1" s="23"/>
    </row>
    <row r="2" s="1" customFormat="1" spans="1:9">
      <c r="A2" s="24"/>
      <c r="B2" s="25"/>
      <c r="C2" s="25"/>
      <c r="D2" s="25"/>
      <c r="E2" s="25"/>
      <c r="F2" s="26" t="s">
        <v>2</v>
      </c>
      <c r="G2" s="26"/>
      <c r="H2" s="26"/>
      <c r="I2" s="26"/>
    </row>
    <row r="3" s="1" customFormat="1" ht="24" customHeight="1" spans="1:9">
      <c r="A3" s="27" t="s">
        <v>126</v>
      </c>
      <c r="B3" s="28" t="s">
        <v>127</v>
      </c>
      <c r="C3" s="28" t="s">
        <v>128</v>
      </c>
      <c r="D3" s="28" t="s">
        <v>129</v>
      </c>
      <c r="E3" s="28" t="s">
        <v>130</v>
      </c>
      <c r="F3" s="28" t="s">
        <v>131</v>
      </c>
      <c r="G3" s="29" t="s">
        <v>132</v>
      </c>
      <c r="H3" s="28" t="s">
        <v>133</v>
      </c>
      <c r="I3" s="29" t="s">
        <v>134</v>
      </c>
    </row>
    <row r="4" s="1" customFormat="1" ht="24" customHeight="1" spans="1:9">
      <c r="A4" s="30" t="s">
        <v>135</v>
      </c>
      <c r="B4" s="31"/>
      <c r="C4" s="31"/>
      <c r="D4" s="31"/>
      <c r="E4" s="32"/>
      <c r="F4" s="32"/>
      <c r="G4" s="32"/>
      <c r="H4" s="32"/>
      <c r="I4" s="34"/>
    </row>
    <row r="5" s="1" customFormat="1" ht="24" customHeight="1" spans="1:9">
      <c r="A5" s="30" t="s">
        <v>136</v>
      </c>
      <c r="B5" s="31"/>
      <c r="C5" s="31"/>
      <c r="D5" s="31"/>
      <c r="E5" s="32"/>
      <c r="F5" s="32"/>
      <c r="G5" s="32"/>
      <c r="H5" s="32"/>
      <c r="I5" s="34"/>
    </row>
    <row r="6" s="1" customFormat="1" ht="24" customHeight="1" spans="1:9">
      <c r="A6" s="30" t="s">
        <v>137</v>
      </c>
      <c r="B6" s="31"/>
      <c r="C6" s="31"/>
      <c r="D6" s="31"/>
      <c r="E6" s="32"/>
      <c r="F6" s="32"/>
      <c r="G6" s="32"/>
      <c r="H6" s="32"/>
      <c r="I6" s="34"/>
    </row>
    <row r="7" s="1" customFormat="1" ht="24" customHeight="1" spans="1:9">
      <c r="A7" s="30" t="s">
        <v>138</v>
      </c>
      <c r="B7" s="31"/>
      <c r="C7" s="31"/>
      <c r="D7" s="31"/>
      <c r="E7" s="32"/>
      <c r="F7" s="32"/>
      <c r="G7" s="32"/>
      <c r="H7" s="32"/>
      <c r="I7" s="34"/>
    </row>
    <row r="8" s="1" customFormat="1" ht="24" customHeight="1" spans="1:9">
      <c r="A8" s="30" t="s">
        <v>139</v>
      </c>
      <c r="B8" s="31"/>
      <c r="C8" s="31"/>
      <c r="D8" s="31"/>
      <c r="E8" s="32"/>
      <c r="F8" s="32"/>
      <c r="G8" s="32"/>
      <c r="H8" s="32"/>
      <c r="I8" s="35"/>
    </row>
    <row r="9" s="1" customFormat="1" ht="24" customHeight="1" spans="1:9">
      <c r="A9" s="30" t="s">
        <v>140</v>
      </c>
      <c r="B9" s="31"/>
      <c r="C9" s="31"/>
      <c r="D9" s="31"/>
      <c r="E9" s="32"/>
      <c r="F9" s="32"/>
      <c r="G9" s="32"/>
      <c r="H9" s="32"/>
      <c r="I9" s="34"/>
    </row>
    <row r="10" s="1" customFormat="1" ht="18.75" customHeight="1" spans="1:9">
      <c r="A10" s="33" t="s">
        <v>141</v>
      </c>
      <c r="B10" s="33"/>
      <c r="C10" s="33"/>
      <c r="D10" s="33"/>
      <c r="E10" s="33"/>
      <c r="F10" s="33"/>
      <c r="G10" s="33"/>
      <c r="H10" s="33"/>
      <c r="I10" s="33"/>
    </row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</sheetData>
  <mergeCells count="3">
    <mergeCell ref="A1:I1"/>
    <mergeCell ref="F2:I2"/>
    <mergeCell ref="A10:I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社保基金预算公开</vt:lpstr>
      <vt:lpstr>收入表（社保）</vt:lpstr>
      <vt:lpstr>支出表（社保）</vt:lpstr>
      <vt:lpstr>政府基金预算公开</vt:lpstr>
      <vt:lpstr>收入表（政府基金）</vt:lpstr>
      <vt:lpstr>支出表（政府基金）</vt:lpstr>
      <vt:lpstr>基金转移支付表</vt:lpstr>
      <vt:lpstr>政府专项债务余额限额表</vt:lpstr>
      <vt:lpstr>基金对下转移支付表</vt:lpstr>
      <vt:lpstr>国有资本经营预算公开</vt:lpstr>
      <vt:lpstr>收入表（国有资本经营）</vt:lpstr>
      <vt:lpstr>支出表（国有资本经营）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2019-06-18T01:04:00Z</dcterms:created>
  <dcterms:modified xsi:type="dcterms:W3CDTF">2019-06-18T02:24:57Z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