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/>
  </bookViews>
  <sheets>
    <sheet name="Sheet1" sheetId="1" r:id="rId1"/>
    <sheet name="Sheet2" sheetId="5" r:id="rId2"/>
    <sheet name="Sheet3" sheetId="2" r:id="rId3"/>
    <sheet name="Sheet4" sheetId="3" r:id="rId4"/>
  </sheets>
  <definedNames>
    <definedName name="_xlnm.Print_Titles" localSheetId="0">Sheet1!$1:$3</definedName>
    <definedName name="_xlnm.Print_Titles" localSheetId="2">Sheet3!$1:$4</definedName>
  </definedNames>
  <calcPr calcId="144525"/>
</workbook>
</file>

<file path=xl/sharedStrings.xml><?xml version="1.0" encoding="utf-8"?>
<sst xmlns="http://schemas.openxmlformats.org/spreadsheetml/2006/main" count="204" uniqueCount="189">
  <si>
    <t>2022年一般公共预算收支调整表</t>
  </si>
  <si>
    <t>单位：万元</t>
  </si>
  <si>
    <t>项       目</t>
  </si>
  <si>
    <t>2022年预算数</t>
  </si>
  <si>
    <t>2022年调整数</t>
  </si>
  <si>
    <t>比预算+-%</t>
  </si>
  <si>
    <t>总  收  入</t>
  </si>
  <si>
    <t>一、地方公共财政预算收入</t>
  </si>
  <si>
    <t>税务</t>
  </si>
  <si>
    <t>财政</t>
  </si>
  <si>
    <t>二、上级补助收入</t>
  </si>
  <si>
    <t xml:space="preserve">   返还性补助收入</t>
  </si>
  <si>
    <t xml:space="preserve">   一般性转移支付补助收入</t>
  </si>
  <si>
    <t xml:space="preserve">   专项转移支付补助收入</t>
  </si>
  <si>
    <t>三、地方政府债务转贷收入</t>
  </si>
  <si>
    <t>四、上年结余结转</t>
  </si>
  <si>
    <t>五、调入资金</t>
  </si>
  <si>
    <t>六、动用预算稳定调节基金</t>
  </si>
  <si>
    <t>总  支  出</t>
  </si>
  <si>
    <t>一、公共财政预算支出</t>
  </si>
  <si>
    <t>1、一般公共服务支出</t>
  </si>
  <si>
    <t>2、公共安全支出</t>
  </si>
  <si>
    <t>3、教育支出</t>
  </si>
  <si>
    <t>4、科学技术支出</t>
  </si>
  <si>
    <t>5、文化旅游体育与传媒支出</t>
  </si>
  <si>
    <t>6、社会保障和就业支出</t>
  </si>
  <si>
    <t>7、卫生健康支出</t>
  </si>
  <si>
    <t>8、节能环保支出</t>
  </si>
  <si>
    <t>9、城乡社区支出</t>
  </si>
  <si>
    <t>10、农林水支出</t>
  </si>
  <si>
    <t>11、交通运输支出</t>
  </si>
  <si>
    <t>12、资源勘探工业信息等支出</t>
  </si>
  <si>
    <t>13、商业服务业等支出</t>
  </si>
  <si>
    <t>14、援助其他地区支出</t>
  </si>
  <si>
    <t>15、金融支出</t>
  </si>
  <si>
    <t>16、自然资源海洋气象等支出</t>
  </si>
  <si>
    <t>17、住房保障支出</t>
  </si>
  <si>
    <t>18、粮油物资储备支出</t>
  </si>
  <si>
    <t>19、灾害防治及应急管理支出</t>
  </si>
  <si>
    <t>20、债务发行费支出</t>
  </si>
  <si>
    <t>21、债务付息支出</t>
  </si>
  <si>
    <t>二、政府债务转贷还本支出</t>
  </si>
  <si>
    <t>三、上解上级支出</t>
  </si>
  <si>
    <t>四、安排预算稳定调节基金</t>
  </si>
  <si>
    <t>五、结转下年</t>
  </si>
  <si>
    <t>本年收支平衡</t>
  </si>
  <si>
    <t>嘉鱼县2022年一般公共预算收入调整预算表</t>
  </si>
  <si>
    <t>收入项目</t>
  </si>
  <si>
    <t>合  计</t>
  </si>
  <si>
    <t>一、税务部门</t>
  </si>
  <si>
    <t xml:space="preserve">   增值税</t>
  </si>
  <si>
    <t xml:space="preserve">   消费税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</si>
  <si>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</si>
  <si>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</si>
  <si>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</si>
  <si>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</si>
  <si>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</si>
  <si>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</si>
  <si>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</si>
  <si>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</si>
  <si>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</si>
  <si>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</si>
  <si>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>　 契税</t>
  </si>
  <si>
    <t xml:space="preserve">   环境保护税</t>
  </si>
  <si>
    <t xml:space="preserve">   教育费附加</t>
  </si>
  <si>
    <t xml:space="preserve">   地方教育费附加</t>
  </si>
  <si>
    <t xml:space="preserve">   残保金</t>
  </si>
  <si>
    <r>
      <rPr>
        <sz val="11"/>
        <rFont val="宋体"/>
        <charset val="134"/>
      </rPr>
      <t xml:space="preserve">   行政事业性收费</t>
    </r>
    <r>
      <rPr>
        <sz val="11"/>
        <rFont val="宋体"/>
        <charset val="134"/>
      </rPr>
      <t>(税务部门）</t>
    </r>
  </si>
  <si>
    <t>二、财政部门</t>
  </si>
  <si>
    <t xml:space="preserve">   行政事业性收费</t>
  </si>
  <si>
    <t xml:space="preserve">   罚没收入</t>
  </si>
  <si>
    <t xml:space="preserve">   国有资源（资产）有偿使用收入</t>
  </si>
  <si>
    <t xml:space="preserve">   政府住房基金收入</t>
  </si>
  <si>
    <t xml:space="preserve">   其他收入</t>
  </si>
  <si>
    <r>
      <rPr>
        <sz val="22"/>
        <rFont val="方正小标宋简体"/>
        <charset val="134"/>
      </rPr>
      <t>202</t>
    </r>
    <r>
      <rPr>
        <sz val="22"/>
        <rFont val="方正小标宋简体"/>
        <charset val="134"/>
      </rPr>
      <t>2</t>
    </r>
    <r>
      <rPr>
        <sz val="22"/>
        <rFont val="方正小标宋简体"/>
        <charset val="134"/>
      </rPr>
      <t>年政府性基金预算收支调整</t>
    </r>
  </si>
  <si>
    <t>收入</t>
  </si>
  <si>
    <t>支出</t>
  </si>
  <si>
    <t>项目</t>
  </si>
  <si>
    <r>
      <rPr>
        <sz val="12"/>
        <rFont val="黑体"/>
        <charset val="134"/>
      </rPr>
      <t>202</t>
    </r>
    <r>
      <rPr>
        <sz val="12"/>
        <rFont val="黑体"/>
        <charset val="134"/>
      </rPr>
      <t>2</t>
    </r>
    <r>
      <rPr>
        <sz val="12"/>
        <rFont val="黑体"/>
        <charset val="134"/>
      </rPr>
      <t>年预算数</t>
    </r>
  </si>
  <si>
    <r>
      <rPr>
        <sz val="12"/>
        <rFont val="黑体"/>
        <charset val="134"/>
      </rPr>
      <t>202</t>
    </r>
    <r>
      <rPr>
        <sz val="12"/>
        <rFont val="黑体"/>
        <charset val="134"/>
      </rPr>
      <t>2</t>
    </r>
    <r>
      <rPr>
        <sz val="12"/>
        <rFont val="黑体"/>
        <charset val="134"/>
      </rPr>
      <t>年调整数</t>
    </r>
  </si>
  <si>
    <t>一、农网还贷资金收入</t>
  </si>
  <si>
    <t>一、文化旅游体育与传媒支出</t>
  </si>
  <si>
    <t>二、海南省高等级公路车辆通行附加费收入</t>
  </si>
  <si>
    <t xml:space="preserve">    国家电影事业发展专项资金安排的支出</t>
  </si>
  <si>
    <t>三、港口建设费收入</t>
  </si>
  <si>
    <t xml:space="preserve">    旅游发展基金支出</t>
  </si>
  <si>
    <t>四、国家电影事业发展专项资金收入</t>
  </si>
  <si>
    <t xml:space="preserve">    国家电影事业发展专项资金对应专项债务收入安排的支出</t>
  </si>
  <si>
    <t>五、国有土地收益基金收入</t>
  </si>
  <si>
    <t>二、社会保障和就业支出</t>
  </si>
  <si>
    <t>六、农业土地开发资金收入</t>
  </si>
  <si>
    <t xml:space="preserve">    大中型水库移民后期扶持基金支出</t>
  </si>
  <si>
    <t>七、国有土地使用权出让收入</t>
  </si>
  <si>
    <t xml:space="preserve">    小型水库移民扶助基金安排的支出</t>
  </si>
  <si>
    <t>八、大中型水库库区基金收入</t>
  </si>
  <si>
    <t xml:space="preserve">    小型水库移民扶助基金对应专项债务收入安排的支出</t>
  </si>
  <si>
    <t>九、彩票公益金收入</t>
  </si>
  <si>
    <t>三、节能环保支出</t>
  </si>
  <si>
    <t>十、城市基础设施配套费收入</t>
  </si>
  <si>
    <t xml:space="preserve">    可再生能源电价附加收入安排的支出</t>
  </si>
  <si>
    <t>十一、小型水库移民扶助基金收入</t>
  </si>
  <si>
    <t xml:space="preserve">    废弃电器电子产品处理基金支出</t>
  </si>
  <si>
    <t>十二、国家重大水利工程建设基金收入</t>
  </si>
  <si>
    <t>四、城乡社区支出</t>
  </si>
  <si>
    <t>十三、车辆通行费</t>
  </si>
  <si>
    <t xml:space="preserve">    国有土地使用权出让收入安排的支出</t>
  </si>
  <si>
    <t>十四、污水处理费收入</t>
  </si>
  <si>
    <t xml:space="preserve">    国有土地收益基金安排的支出</t>
  </si>
  <si>
    <t>十五、彩票发行机构和彩票销售机构的业务费用</t>
  </si>
  <si>
    <t xml:space="preserve">    农业土地开发资金安排的支出</t>
  </si>
  <si>
    <t>十六、其他政府性基金收入</t>
  </si>
  <si>
    <t xml:space="preserve">    城市基础设施配套费安排的支出</t>
  </si>
  <si>
    <t>十七、专项债券对应项目专项收入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</si>
  <si>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</si>
  <si>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</si>
  <si>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</si>
  <si>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</si>
  <si>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</si>
  <si>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</si>
  <si>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</si>
  <si>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</si>
  <si>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</si>
  <si>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</si>
  <si>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</si>
  <si>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</si>
  <si>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</si>
  <si>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</si>
  <si>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</si>
  <si>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</si>
  <si>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</si>
  <si>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</si>
  <si>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</si>
  <si>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</si>
  <si>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</si>
  <si>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</si>
  <si>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</si>
  <si>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</si>
  <si>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</si>
  <si>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</si>
  <si>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</si>
  <si>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</si>
  <si>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</si>
  <si>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</si>
  <si>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</si>
  <si>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十一、抗疫特别国债支出</t>
  </si>
  <si>
    <t>收入合计</t>
  </si>
  <si>
    <t>本出小计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</si>
  <si>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</si>
  <si>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</si>
  <si>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</si>
  <si>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</si>
  <si>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</si>
  <si>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</si>
  <si>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</si>
  <si>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</si>
  <si>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上年结余结转</t>
  </si>
  <si>
    <t xml:space="preserve"> 调出资金</t>
  </si>
  <si>
    <t xml:space="preserve">  调入资金</t>
  </si>
  <si>
    <t xml:space="preserve"> 地方政府专项债务还本支出</t>
  </si>
  <si>
    <t xml:space="preserve">    其中：地方政府性基金调入专项收入</t>
  </si>
  <si>
    <t xml:space="preserve"> 地方政府专项债务转贷支出</t>
  </si>
  <si>
    <t xml:space="preserve">  地方政府专项债务收入</t>
  </si>
  <si>
    <t xml:space="preserve">  地方政府专项债务转贷收入</t>
  </si>
  <si>
    <t>支出合计</t>
  </si>
  <si>
    <t>年终结余</t>
  </si>
  <si>
    <t>收入总计</t>
  </si>
  <si>
    <t>支出总计</t>
  </si>
  <si>
    <t>2022年国有资本经营预算收支调整表</t>
  </si>
  <si>
    <t xml:space="preserve">单位：万元 </t>
  </si>
  <si>
    <t>收  入</t>
  </si>
  <si>
    <t>支   出</t>
  </si>
  <si>
    <t>项  目</t>
  </si>
  <si>
    <t>2023年调整数</t>
  </si>
  <si>
    <t>一、利润收入</t>
  </si>
  <si>
    <t>一、国有资本经营补充社保基金支出</t>
  </si>
  <si>
    <t>二、股利、股息收入</t>
  </si>
  <si>
    <t>二、解决历史遗留问题及改革成本支出</t>
  </si>
  <si>
    <t>三、产权转让收入</t>
  </si>
  <si>
    <t>三、国有企业资本注入</t>
  </si>
  <si>
    <t>四、清算收入</t>
  </si>
  <si>
    <t>四、国有企业政策性补贴</t>
  </si>
  <si>
    <t>五、其他国有资本经营收入</t>
  </si>
  <si>
    <t>五、金融国有资本经营预算支出</t>
  </si>
  <si>
    <t>本年收入合计</t>
  </si>
  <si>
    <t>六、其他国有资本经营预算支出</t>
  </si>
  <si>
    <t>上年结余结转</t>
  </si>
  <si>
    <t>本年支出合计</t>
  </si>
  <si>
    <t>国有资本经营预算调出资金</t>
  </si>
  <si>
    <t>结转下年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</si>
</sst>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41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黑体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9" fillId="0" borderId="0"/>
    <xf numFmtId="0" fontId="40" fillId="0" borderId="0"/>
  </cellStyleXfs>
  <cellXfs count="10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49" applyFont="1" applyFill="1" applyBorder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>
      <alignment vertical="center"/>
    </xf>
    <xf numFmtId="0" fontId="3" fillId="0" borderId="0" xfId="49" applyFont="1" applyFill="1" applyBorder="1" applyAlignment="1">
      <alignment horizontal="right" vertical="center"/>
    </xf>
    <xf numFmtId="0" fontId="4" fillId="0" borderId="0" xfId="49" applyFont="1" applyFill="1" applyAlignment="1">
      <alignment horizontal="right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vertical="center"/>
    </xf>
    <xf numFmtId="0" fontId="3" fillId="0" borderId="4" xfId="49" applyFont="1" applyFill="1" applyBorder="1" applyAlignment="1">
      <alignment horizontal="left" vertical="center"/>
    </xf>
    <xf numFmtId="0" fontId="0" fillId="0" borderId="0" xfId="49" applyFont="1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 applyProtection="1">
      <alignment vertical="center"/>
    </xf>
    <xf numFmtId="176" fontId="11" fillId="2" borderId="4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 applyProtection="1">
      <alignment vertical="center"/>
    </xf>
    <xf numFmtId="3" fontId="12" fillId="0" borderId="4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3" fillId="0" borderId="4" xfId="5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 applyProtection="1">
      <alignment vertical="center"/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vertical="center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177" fontId="15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Alignment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Alignment="1"/>
    <xf numFmtId="0" fontId="1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18" fillId="2" borderId="4" xfId="0" applyNumberFormat="1" applyFont="1" applyFill="1" applyBorder="1" applyAlignment="1">
      <alignment horizontal="center" vertical="center"/>
    </xf>
    <xf numFmtId="176" fontId="18" fillId="2" borderId="4" xfId="0" applyNumberFormat="1" applyFont="1" applyFill="1" applyBorder="1" applyAlignment="1">
      <alignment horizontal="right" vertical="center"/>
    </xf>
    <xf numFmtId="10" fontId="19" fillId="2" borderId="4" xfId="8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vertical="center"/>
    </xf>
    <xf numFmtId="176" fontId="18" fillId="0" borderId="4" xfId="52" applyNumberFormat="1" applyFont="1" applyFill="1" applyBorder="1" applyAlignment="1">
      <alignment horizontal="center" vertical="center"/>
    </xf>
    <xf numFmtId="176" fontId="18" fillId="0" borderId="4" xfId="52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indent="1"/>
    </xf>
    <xf numFmtId="176" fontId="18" fillId="2" borderId="4" xfId="49" applyNumberFormat="1" applyFont="1" applyFill="1" applyBorder="1" applyAlignment="1">
      <alignment horizontal="center" vertical="center"/>
    </xf>
    <xf numFmtId="176" fontId="18" fillId="2" borderId="4" xfId="49" applyNumberFormat="1" applyFont="1" applyFill="1" applyBorder="1" applyAlignment="1">
      <alignment horizontal="right" vertical="center"/>
    </xf>
    <xf numFmtId="176" fontId="18" fillId="2" borderId="4" xfId="52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76" fontId="18" fillId="2" borderId="4" xfId="52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3" fillId="2" borderId="4" xfId="52" applyNumberFormat="1" applyFont="1" applyFill="1" applyBorder="1" applyAlignment="1">
      <alignment horizontal="center" vertical="center"/>
    </xf>
    <xf numFmtId="176" fontId="3" fillId="2" borderId="4" xfId="52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51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Alignment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  <cellStyle name="常规 2" xfId="50"/>
    <cellStyle name="常规_21湖北省2015年地方财政预算表（20150331报部）" xfId="51"/>
    <cellStyle name="样式 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workbookViewId="0">
      <selection activeCell="G9" sqref="G9"/>
    </sheetView>
  </sheetViews>
  <sheetFormatPr defaultColWidth="9" defaultRowHeight="14.25" outlineLevelCol="3"/>
  <cols>
    <col min="1" max="1" width="30.375" style="83" customWidth="1"/>
    <col min="2" max="4" width="16.125" style="83" customWidth="1"/>
    <col min="5" max="16371" width="9" style="83"/>
  </cols>
  <sheetData>
    <row r="1" s="80" customFormat="1" ht="30" customHeight="1" spans="1:4">
      <c r="A1" s="84" t="s">
        <v>0</v>
      </c>
      <c r="B1" s="84"/>
      <c r="C1" s="84"/>
      <c r="D1" s="84"/>
    </row>
    <row r="2" s="81" customFormat="1" ht="19.5" customHeight="1" spans="4:4">
      <c r="D2" s="85" t="s">
        <v>1</v>
      </c>
    </row>
    <row r="3" s="82" customFormat="1" ht="33.75" customHeight="1" spans="1:4">
      <c r="A3" s="86" t="s">
        <v>2</v>
      </c>
      <c r="B3" s="86" t="s">
        <v>3</v>
      </c>
      <c r="C3" s="86" t="s">
        <v>4</v>
      </c>
      <c r="D3" s="36" t="s">
        <v>5</v>
      </c>
    </row>
    <row r="4" s="26" customFormat="1" ht="24.95" customHeight="1" spans="1:4">
      <c r="A4" s="87" t="s">
        <v>6</v>
      </c>
      <c r="B4" s="88">
        <f>SUM(B5,B8,B12:B15)</f>
        <v>454424</v>
      </c>
      <c r="C4" s="89">
        <f>C5+C8+C12+C13+C14+C15</f>
        <v>376307</v>
      </c>
      <c r="D4" s="90">
        <f>(C4-B4)/B4</f>
        <v>-0.171903332570463</v>
      </c>
    </row>
    <row r="5" s="26" customFormat="1" ht="24.95" customHeight="1" spans="1:4">
      <c r="A5" s="91" t="s">
        <v>7</v>
      </c>
      <c r="B5" s="92">
        <f>B6+B7</f>
        <v>179424</v>
      </c>
      <c r="C5" s="93">
        <f>SUM(C6:C7)</f>
        <v>151531</v>
      </c>
      <c r="D5" s="90">
        <f t="shared" ref="D5:D13" si="0">(C5-B5)/B5</f>
        <v>-0.155458578562511</v>
      </c>
    </row>
    <row r="6" s="26" customFormat="1" ht="24.95" customHeight="1" spans="1:4">
      <c r="A6" s="94" t="s">
        <v>8</v>
      </c>
      <c r="B6" s="92">
        <v>169424</v>
      </c>
      <c r="C6" s="93">
        <v>144590</v>
      </c>
      <c r="D6" s="90">
        <f t="shared" si="0"/>
        <v>-0.146578997072434</v>
      </c>
    </row>
    <row r="7" s="26" customFormat="1" ht="24.95" customHeight="1" spans="1:4">
      <c r="A7" s="94" t="s">
        <v>9</v>
      </c>
      <c r="B7" s="95">
        <v>10000</v>
      </c>
      <c r="C7" s="96">
        <v>6941</v>
      </c>
      <c r="D7" s="90">
        <f t="shared" si="0"/>
        <v>-0.3059</v>
      </c>
    </row>
    <row r="8" s="26" customFormat="1" ht="24.95" customHeight="1" spans="1:4">
      <c r="A8" s="91" t="s">
        <v>10</v>
      </c>
      <c r="B8" s="95">
        <f>SUM(B9:B11)</f>
        <v>225000</v>
      </c>
      <c r="C8" s="97">
        <f>C9+C10+C11</f>
        <v>168616</v>
      </c>
      <c r="D8" s="90">
        <f t="shared" si="0"/>
        <v>-0.250595555555556</v>
      </c>
    </row>
    <row r="9" s="26" customFormat="1" ht="24.95" customHeight="1" spans="1:4">
      <c r="A9" s="98" t="s">
        <v>11</v>
      </c>
      <c r="B9" s="99">
        <v>18548</v>
      </c>
      <c r="C9" s="96">
        <v>11616</v>
      </c>
      <c r="D9" s="90">
        <f t="shared" si="0"/>
        <v>-0.373733017036877</v>
      </c>
    </row>
    <row r="10" s="26" customFormat="1" ht="24.95" customHeight="1" spans="1:4">
      <c r="A10" s="98" t="s">
        <v>12</v>
      </c>
      <c r="B10" s="95">
        <v>186452</v>
      </c>
      <c r="C10" s="96">
        <v>145000</v>
      </c>
      <c r="D10" s="90">
        <f t="shared" si="0"/>
        <v>-0.222319953660996</v>
      </c>
    </row>
    <row r="11" s="26" customFormat="1" ht="24.95" customHeight="1" spans="1:4">
      <c r="A11" s="98" t="s">
        <v>13</v>
      </c>
      <c r="B11" s="95">
        <v>20000</v>
      </c>
      <c r="C11" s="96">
        <v>12000</v>
      </c>
      <c r="D11" s="90">
        <f t="shared" si="0"/>
        <v>-0.4</v>
      </c>
    </row>
    <row r="12" s="26" customFormat="1" ht="24.95" customHeight="1" spans="1:4">
      <c r="A12" s="98" t="s">
        <v>14</v>
      </c>
      <c r="B12" s="95"/>
      <c r="C12" s="96">
        <v>23660</v>
      </c>
      <c r="D12" s="90"/>
    </row>
    <row r="13" s="26" customFormat="1" ht="24.95" customHeight="1" spans="1:4">
      <c r="A13" s="98" t="s">
        <v>15</v>
      </c>
      <c r="B13" s="88">
        <v>20000</v>
      </c>
      <c r="C13" s="89">
        <v>3500</v>
      </c>
      <c r="D13" s="90">
        <f t="shared" si="0"/>
        <v>-0.825</v>
      </c>
    </row>
    <row r="14" s="26" customFormat="1" ht="24.95" customHeight="1" spans="1:4">
      <c r="A14" s="98" t="s">
        <v>16</v>
      </c>
      <c r="B14" s="88">
        <v>30000</v>
      </c>
      <c r="C14" s="100">
        <v>29000</v>
      </c>
      <c r="D14" s="90"/>
    </row>
    <row r="15" s="26" customFormat="1" ht="24.95" customHeight="1" spans="1:4">
      <c r="A15" s="98" t="s">
        <v>17</v>
      </c>
      <c r="B15" s="88"/>
      <c r="C15" s="89"/>
      <c r="D15" s="90"/>
    </row>
    <row r="16" s="26" customFormat="1" ht="24.95" customHeight="1" spans="1:4">
      <c r="A16" s="87" t="s">
        <v>18</v>
      </c>
      <c r="B16" s="101">
        <f>B17+B39+B40+B42+B41</f>
        <v>454424</v>
      </c>
      <c r="C16" s="102">
        <f>C17+C39+C40+C42+C41</f>
        <v>376307</v>
      </c>
      <c r="D16" s="90">
        <f>(C16-B16)/B16</f>
        <v>-0.171903332570463</v>
      </c>
    </row>
    <row r="17" s="26" customFormat="1" ht="24.95" customHeight="1" spans="1:4">
      <c r="A17" s="91" t="s">
        <v>19</v>
      </c>
      <c r="B17" s="103">
        <f>SUM(B18:B38)</f>
        <v>409435</v>
      </c>
      <c r="C17" s="96">
        <f>SUM(C18:C38)</f>
        <v>319818</v>
      </c>
      <c r="D17" s="90">
        <f t="shared" ref="D17:D40" si="1">(C17-B17)/B17</f>
        <v>-0.218879675650592</v>
      </c>
    </row>
    <row r="18" s="26" customFormat="1" ht="21.75" customHeight="1" spans="1:4">
      <c r="A18" s="104" t="s">
        <v>20</v>
      </c>
      <c r="B18" s="61">
        <v>34147</v>
      </c>
      <c r="C18" s="105">
        <v>34060</v>
      </c>
      <c r="D18" s="90">
        <f t="shared" si="1"/>
        <v>-0.00254780800655987</v>
      </c>
    </row>
    <row r="19" s="26" customFormat="1" ht="21.75" customHeight="1" spans="1:4">
      <c r="A19" s="104" t="s">
        <v>21</v>
      </c>
      <c r="B19" s="61">
        <v>13100</v>
      </c>
      <c r="C19" s="105">
        <v>11360</v>
      </c>
      <c r="D19" s="90">
        <f t="shared" si="1"/>
        <v>-0.132824427480916</v>
      </c>
    </row>
    <row r="20" s="26" customFormat="1" ht="21.75" customHeight="1" spans="1:4">
      <c r="A20" s="104" t="s">
        <v>22</v>
      </c>
      <c r="B20" s="61">
        <v>35372</v>
      </c>
      <c r="C20" s="105">
        <v>32800</v>
      </c>
      <c r="D20" s="90">
        <f t="shared" si="1"/>
        <v>-0.072712880244261</v>
      </c>
    </row>
    <row r="21" s="26" customFormat="1" ht="21.75" customHeight="1" spans="1:4">
      <c r="A21" s="104" t="s">
        <v>23</v>
      </c>
      <c r="B21" s="61">
        <v>14546</v>
      </c>
      <c r="C21" s="105">
        <v>11024</v>
      </c>
      <c r="D21" s="90">
        <f t="shared" si="1"/>
        <v>-0.242128420184243</v>
      </c>
    </row>
    <row r="22" s="26" customFormat="1" ht="21.75" customHeight="1" spans="1:4">
      <c r="A22" s="104" t="s">
        <v>24</v>
      </c>
      <c r="B22" s="61">
        <v>6610</v>
      </c>
      <c r="C22" s="105">
        <v>4800</v>
      </c>
      <c r="D22" s="90">
        <f t="shared" si="1"/>
        <v>-0.273827534039334</v>
      </c>
    </row>
    <row r="23" s="26" customFormat="1" ht="21.75" customHeight="1" spans="1:4">
      <c r="A23" s="104" t="s">
        <v>25</v>
      </c>
      <c r="B23" s="61">
        <v>72070</v>
      </c>
      <c r="C23" s="105">
        <v>47100</v>
      </c>
      <c r="D23" s="90">
        <f t="shared" si="1"/>
        <v>-0.346468710975441</v>
      </c>
    </row>
    <row r="24" s="26" customFormat="1" ht="21.75" customHeight="1" spans="1:4">
      <c r="A24" s="104" t="s">
        <v>26</v>
      </c>
      <c r="B24" s="61">
        <v>60500</v>
      </c>
      <c r="C24" s="105">
        <v>21706</v>
      </c>
      <c r="D24" s="90">
        <f t="shared" si="1"/>
        <v>-0.641223140495868</v>
      </c>
    </row>
    <row r="25" s="26" customFormat="1" ht="21.75" customHeight="1" spans="1:4">
      <c r="A25" s="104" t="s">
        <v>27</v>
      </c>
      <c r="B25" s="61">
        <v>15761</v>
      </c>
      <c r="C25" s="105">
        <v>7375</v>
      </c>
      <c r="D25" s="90">
        <f t="shared" si="1"/>
        <v>-0.532072838017892</v>
      </c>
    </row>
    <row r="26" s="26" customFormat="1" ht="21.75" customHeight="1" spans="1:4">
      <c r="A26" s="104" t="s">
        <v>28</v>
      </c>
      <c r="B26" s="61">
        <v>20584</v>
      </c>
      <c r="C26" s="105">
        <v>21267</v>
      </c>
      <c r="D26" s="90">
        <f t="shared" si="1"/>
        <v>0.033181111542946</v>
      </c>
    </row>
    <row r="27" s="26" customFormat="1" ht="21.75" customHeight="1" spans="1:4">
      <c r="A27" s="104" t="s">
        <v>29</v>
      </c>
      <c r="B27" s="61">
        <v>53500</v>
      </c>
      <c r="C27" s="105">
        <v>41488</v>
      </c>
      <c r="D27" s="90">
        <f t="shared" si="1"/>
        <v>-0.224523364485981</v>
      </c>
    </row>
    <row r="28" s="26" customFormat="1" ht="21.75" customHeight="1" spans="1:4">
      <c r="A28" s="104" t="s">
        <v>30</v>
      </c>
      <c r="B28" s="61">
        <v>28900</v>
      </c>
      <c r="C28" s="105">
        <v>13573</v>
      </c>
      <c r="D28" s="90">
        <f t="shared" si="1"/>
        <v>-0.530346020761246</v>
      </c>
    </row>
    <row r="29" s="26" customFormat="1" ht="21.75" customHeight="1" spans="1:4">
      <c r="A29" s="104" t="s">
        <v>31</v>
      </c>
      <c r="B29" s="61">
        <v>22667</v>
      </c>
      <c r="C29" s="105">
        <v>45227</v>
      </c>
      <c r="D29" s="90">
        <f t="shared" si="1"/>
        <v>0.9952794811841</v>
      </c>
    </row>
    <row r="30" s="26" customFormat="1" ht="21.75" customHeight="1" spans="1:4">
      <c r="A30" s="104" t="s">
        <v>32</v>
      </c>
      <c r="B30" s="61">
        <v>1086</v>
      </c>
      <c r="C30" s="105">
        <v>1449</v>
      </c>
      <c r="D30" s="90">
        <f t="shared" si="1"/>
        <v>0.334254143646409</v>
      </c>
    </row>
    <row r="31" s="26" customFormat="1" ht="21.75" customHeight="1" spans="1:4">
      <c r="A31" s="104" t="s">
        <v>33</v>
      </c>
      <c r="B31" s="61">
        <v>55</v>
      </c>
      <c r="C31" s="105">
        <v>3</v>
      </c>
      <c r="D31" s="90">
        <f t="shared" si="1"/>
        <v>-0.945454545454545</v>
      </c>
    </row>
    <row r="32" s="26" customFormat="1" ht="21.75" customHeight="1" spans="1:4">
      <c r="A32" s="104" t="s">
        <v>34</v>
      </c>
      <c r="B32" s="61">
        <v>310</v>
      </c>
      <c r="C32" s="105">
        <v>175</v>
      </c>
      <c r="D32" s="90">
        <f t="shared" si="1"/>
        <v>-0.435483870967742</v>
      </c>
    </row>
    <row r="33" s="26" customFormat="1" ht="21.75" customHeight="1" spans="1:4">
      <c r="A33" s="104" t="s">
        <v>35</v>
      </c>
      <c r="B33" s="61">
        <v>4860</v>
      </c>
      <c r="C33" s="105">
        <v>2216</v>
      </c>
      <c r="D33" s="90">
        <f t="shared" si="1"/>
        <v>-0.5440329218107</v>
      </c>
    </row>
    <row r="34" s="26" customFormat="1" ht="21.75" customHeight="1" spans="1:4">
      <c r="A34" s="104" t="s">
        <v>36</v>
      </c>
      <c r="B34" s="61">
        <v>14343</v>
      </c>
      <c r="C34" s="105">
        <v>15860</v>
      </c>
      <c r="D34" s="90">
        <f t="shared" si="1"/>
        <v>0.105765878825908</v>
      </c>
    </row>
    <row r="35" s="26" customFormat="1" ht="21.75" customHeight="1" spans="1:4">
      <c r="A35" s="104" t="s">
        <v>37</v>
      </c>
      <c r="B35" s="61">
        <v>2396</v>
      </c>
      <c r="C35" s="105">
        <v>1124</v>
      </c>
      <c r="D35" s="90">
        <f t="shared" si="1"/>
        <v>-0.530884808013356</v>
      </c>
    </row>
    <row r="36" s="26" customFormat="1" ht="21.75" customHeight="1" spans="1:4">
      <c r="A36" s="104" t="s">
        <v>38</v>
      </c>
      <c r="B36" s="61">
        <v>3115</v>
      </c>
      <c r="C36" s="105">
        <v>2075</v>
      </c>
      <c r="D36" s="90">
        <f t="shared" si="1"/>
        <v>-0.333868378812199</v>
      </c>
    </row>
    <row r="37" s="26" customFormat="1" ht="21.75" customHeight="1" spans="1:4">
      <c r="A37" s="104" t="s">
        <v>39</v>
      </c>
      <c r="B37" s="61">
        <v>25</v>
      </c>
      <c r="C37" s="105">
        <v>22</v>
      </c>
      <c r="D37" s="90">
        <f t="shared" si="1"/>
        <v>-0.12</v>
      </c>
    </row>
    <row r="38" s="26" customFormat="1" ht="21.75" customHeight="1" spans="1:4">
      <c r="A38" s="104" t="s">
        <v>40</v>
      </c>
      <c r="B38" s="61">
        <v>5488</v>
      </c>
      <c r="C38" s="105">
        <v>5114</v>
      </c>
      <c r="D38" s="90">
        <f t="shared" si="1"/>
        <v>-0.0681486880466472</v>
      </c>
    </row>
    <row r="39" s="26" customFormat="1" ht="24.95" customHeight="1" spans="1:4">
      <c r="A39" s="91" t="s">
        <v>41</v>
      </c>
      <c r="B39" s="46">
        <v>6489</v>
      </c>
      <c r="C39" s="96">
        <v>6489</v>
      </c>
      <c r="D39" s="90">
        <f t="shared" si="1"/>
        <v>0</v>
      </c>
    </row>
    <row r="40" s="26" customFormat="1" ht="24.95" customHeight="1" spans="1:4">
      <c r="A40" s="91" t="s">
        <v>42</v>
      </c>
      <c r="B40" s="46">
        <v>38500</v>
      </c>
      <c r="C40" s="96">
        <v>30000</v>
      </c>
      <c r="D40" s="90">
        <f t="shared" si="1"/>
        <v>-0.220779220779221</v>
      </c>
    </row>
    <row r="41" s="26" customFormat="1" ht="24.95" customHeight="1" spans="1:4">
      <c r="A41" s="91" t="s">
        <v>43</v>
      </c>
      <c r="B41" s="46"/>
      <c r="C41" s="46"/>
      <c r="D41" s="46"/>
    </row>
    <row r="42" s="26" customFormat="1" ht="24.95" customHeight="1" spans="1:4">
      <c r="A42" s="91" t="s">
        <v>44</v>
      </c>
      <c r="B42" s="46"/>
      <c r="C42" s="106">
        <v>20000</v>
      </c>
      <c r="D42" s="46"/>
    </row>
    <row r="43" s="26" customFormat="1" ht="24.95" customHeight="1" spans="1:4">
      <c r="A43" s="87" t="s">
        <v>45</v>
      </c>
      <c r="B43" s="46">
        <f>B4-B16</f>
        <v>0</v>
      </c>
      <c r="C43" s="46">
        <f>C4-C16</f>
        <v>0</v>
      </c>
      <c r="D43" s="46"/>
    </row>
    <row r="44" s="83" customFormat="1" ht="33" customHeight="1" spans="1:4">
      <c r="A44" s="107"/>
      <c r="B44" s="107"/>
      <c r="C44" s="107"/>
      <c r="D44" s="107"/>
    </row>
  </sheetData>
  <mergeCells count="1">
    <mergeCell ref="A1:D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B34" sqref="B34"/>
    </sheetView>
  </sheetViews>
  <sheetFormatPr defaultColWidth="9" defaultRowHeight="14.25" outlineLevelCol="2"/>
  <cols>
    <col min="1" max="1" width="38" style="69" customWidth="1"/>
    <col min="2" max="2" width="17.25" style="69" customWidth="1"/>
    <col min="3" max="3" width="28.125" style="69" customWidth="1"/>
    <col min="4" max="16380" width="9" style="69"/>
    <col min="16381" max="16384" width="9" style="70"/>
  </cols>
  <sheetData>
    <row r="1" s="69" customFormat="1" ht="27.75" customHeight="1" spans="1:3">
      <c r="A1" s="71" t="s">
        <v>46</v>
      </c>
      <c r="B1" s="71"/>
      <c r="C1" s="71"/>
    </row>
    <row r="2" s="69" customFormat="1" spans="3:3">
      <c r="C2" s="72" t="s">
        <v>1</v>
      </c>
    </row>
    <row r="3" s="69" customFormat="1" ht="15" customHeight="1" spans="1:3">
      <c r="A3" s="73" t="s">
        <v>47</v>
      </c>
      <c r="B3" s="73" t="s">
        <v>3</v>
      </c>
      <c r="C3" s="73" t="s">
        <v>4</v>
      </c>
    </row>
    <row r="4" s="69" customFormat="1" ht="15" customHeight="1" spans="1:3">
      <c r="A4" s="74" t="s">
        <v>48</v>
      </c>
      <c r="B4" s="75">
        <f>B5+B24</f>
        <v>179424</v>
      </c>
      <c r="C4" s="75">
        <f>C5+C24</f>
        <v>151531</v>
      </c>
    </row>
    <row r="5" s="69" customFormat="1" ht="15" customHeight="1" spans="1:3">
      <c r="A5" s="74" t="s">
        <v>49</v>
      </c>
      <c r="B5" s="75">
        <f>SUM(B6:B23)</f>
        <v>169424</v>
      </c>
      <c r="C5" s="75">
        <f>SUM(C6:C23)</f>
        <v>144590</v>
      </c>
    </row>
    <row r="6" s="69" customFormat="1" ht="15" customHeight="1" spans="1:3">
      <c r="A6" s="76" t="s">
        <v>50</v>
      </c>
      <c r="B6" s="77">
        <v>97644</v>
      </c>
      <c r="C6" s="75">
        <v>89360</v>
      </c>
    </row>
    <row r="7" s="69" customFormat="1" ht="15" customHeight="1" spans="1:3">
      <c r="A7" s="76" t="s">
        <v>51</v>
      </c>
      <c r="B7" s="77"/>
      <c r="C7" s="75"/>
    </row>
    <row r="8" s="69" customFormat="1" ht="15" customHeight="1" spans="1:3">
      <c r="A8" s="76" t="s">
        <v>52</v>
      </c>
      <c r="B8" s="77">
        <v>21300</v>
      </c>
      <c r="C8" s="75">
        <v>13175</v>
      </c>
    </row>
    <row r="9" s="69" customFormat="1" ht="15" customHeight="1" spans="1:3">
      <c r="A9" s="76" t="s">
        <v>53</v>
      </c>
      <c r="B9" s="77">
        <v>1400</v>
      </c>
      <c r="C9" s="75">
        <v>1300</v>
      </c>
    </row>
    <row r="10" s="69" customFormat="1" ht="15" customHeight="1" spans="1:3">
      <c r="A10" s="55" t="s">
        <v>54</v>
      </c>
      <c r="B10" s="77">
        <v>1200</v>
      </c>
      <c r="C10" s="75">
        <v>620</v>
      </c>
    </row>
    <row r="11" s="69" customFormat="1" ht="15" customHeight="1" spans="1:3">
      <c r="A11" s="55" t="s">
        <v>55</v>
      </c>
      <c r="B11" s="77">
        <v>4800</v>
      </c>
      <c r="C11" s="75">
        <v>4200</v>
      </c>
    </row>
    <row r="12" s="69" customFormat="1" ht="15" customHeight="1" spans="1:3">
      <c r="A12" s="55" t="s">
        <v>56</v>
      </c>
      <c r="B12" s="77">
        <v>2300</v>
      </c>
      <c r="C12" s="75">
        <v>2870</v>
      </c>
    </row>
    <row r="13" s="69" customFormat="1" ht="15" customHeight="1" spans="1:3">
      <c r="A13" s="55" t="s">
        <v>57</v>
      </c>
      <c r="B13" s="77">
        <v>2000</v>
      </c>
      <c r="C13" s="75">
        <v>2380</v>
      </c>
    </row>
    <row r="14" s="69" customFormat="1" ht="15" customHeight="1" spans="1:3">
      <c r="A14" s="55" t="s">
        <v>58</v>
      </c>
      <c r="B14" s="77">
        <v>3500</v>
      </c>
      <c r="C14" s="75">
        <v>3380</v>
      </c>
    </row>
    <row r="15" s="69" customFormat="1" ht="15" customHeight="1" spans="1:3">
      <c r="A15" s="55" t="s">
        <v>59</v>
      </c>
      <c r="B15" s="77">
        <v>5300</v>
      </c>
      <c r="C15" s="75">
        <v>2092</v>
      </c>
    </row>
    <row r="16" s="69" customFormat="1" ht="15" customHeight="1" spans="1:3">
      <c r="A16" s="55" t="s">
        <v>60</v>
      </c>
      <c r="B16" s="77">
        <v>680</v>
      </c>
      <c r="C16" s="75">
        <v>712</v>
      </c>
    </row>
    <row r="17" s="69" customFormat="1" ht="15" customHeight="1" spans="1:3">
      <c r="A17" s="76" t="s">
        <v>61</v>
      </c>
      <c r="B17" s="77">
        <v>10000</v>
      </c>
      <c r="C17" s="75">
        <v>7457</v>
      </c>
    </row>
    <row r="18" s="69" customFormat="1" ht="15" customHeight="1" spans="1:3">
      <c r="A18" s="76" t="s">
        <v>62</v>
      </c>
      <c r="B18" s="77">
        <v>7200</v>
      </c>
      <c r="C18" s="75">
        <v>4049</v>
      </c>
    </row>
    <row r="19" s="69" customFormat="1" ht="15" customHeight="1" spans="1:3">
      <c r="A19" s="55" t="s">
        <v>63</v>
      </c>
      <c r="B19" s="77">
        <v>1200</v>
      </c>
      <c r="C19" s="75">
        <v>995</v>
      </c>
    </row>
    <row r="20" s="69" customFormat="1" ht="15" customHeight="1" spans="1:3">
      <c r="A20" s="76" t="s">
        <v>64</v>
      </c>
      <c r="B20" s="77">
        <v>5760</v>
      </c>
      <c r="C20" s="75">
        <v>6898</v>
      </c>
    </row>
    <row r="21" s="69" customFormat="1" ht="15" customHeight="1" spans="1:3">
      <c r="A21" s="76" t="s">
        <v>65</v>
      </c>
      <c r="B21" s="77">
        <v>3300</v>
      </c>
      <c r="C21" s="75">
        <v>2900</v>
      </c>
    </row>
    <row r="22" s="69" customFormat="1" ht="15" customHeight="1" spans="1:3">
      <c r="A22" s="76" t="s">
        <v>66</v>
      </c>
      <c r="B22" s="77">
        <v>90</v>
      </c>
      <c r="C22" s="75">
        <v>66</v>
      </c>
    </row>
    <row r="23" s="69" customFormat="1" ht="15" customHeight="1" spans="1:3">
      <c r="A23" s="76" t="s">
        <v>67</v>
      </c>
      <c r="B23" s="77">
        <v>1750</v>
      </c>
      <c r="C23" s="75">
        <v>2136</v>
      </c>
    </row>
    <row r="24" s="69" customFormat="1" ht="15" customHeight="1" spans="1:3">
      <c r="A24" s="78" t="s">
        <v>68</v>
      </c>
      <c r="B24" s="75">
        <f>SUM(B25:B29)</f>
        <v>10000</v>
      </c>
      <c r="C24" s="75">
        <f>SUM(C25:C29)</f>
        <v>6941</v>
      </c>
    </row>
    <row r="25" s="69" customFormat="1" ht="15" customHeight="1" spans="1:3">
      <c r="A25" s="76" t="s">
        <v>69</v>
      </c>
      <c r="B25" s="77">
        <v>1000</v>
      </c>
      <c r="C25" s="75">
        <v>566</v>
      </c>
    </row>
    <row r="26" s="69" customFormat="1" ht="15" customHeight="1" spans="1:3">
      <c r="A26" s="76" t="s">
        <v>70</v>
      </c>
      <c r="B26" s="77">
        <v>5000</v>
      </c>
      <c r="C26" s="75">
        <v>2632</v>
      </c>
    </row>
    <row r="27" s="69" customFormat="1" ht="15" customHeight="1" spans="1:3">
      <c r="A27" s="79" t="s">
        <v>71</v>
      </c>
      <c r="B27" s="77">
        <v>3000</v>
      </c>
      <c r="C27" s="75">
        <v>1314</v>
      </c>
    </row>
    <row r="28" s="69" customFormat="1" ht="15" customHeight="1" spans="1:3">
      <c r="A28" s="79" t="s">
        <v>72</v>
      </c>
      <c r="B28" s="77">
        <v>1000</v>
      </c>
      <c r="C28" s="75">
        <v>2429</v>
      </c>
    </row>
    <row r="29" s="69" customFormat="1" ht="15" customHeight="1" spans="1:3">
      <c r="A29" s="79" t="s">
        <v>73</v>
      </c>
      <c r="B29" s="77"/>
      <c r="C29" s="75"/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workbookViewId="0">
      <selection activeCell="A1" sqref="$A1:$XFD1"/>
    </sheetView>
  </sheetViews>
  <sheetFormatPr defaultColWidth="9" defaultRowHeight="14.25" outlineLevelCol="7"/>
  <cols>
    <col min="1" max="1" width="36.5" style="24" customWidth="1"/>
    <col min="2" max="2" width="8.25" style="28" customWidth="1"/>
    <col min="3" max="3" width="8" style="28" customWidth="1"/>
    <col min="4" max="4" width="10.125" style="28" customWidth="1"/>
    <col min="5" max="5" width="43.125" style="24" customWidth="1"/>
    <col min="6" max="6" width="9.125" style="24" customWidth="1"/>
    <col min="7" max="7" width="9.125" style="29" customWidth="1"/>
    <col min="8" max="8" width="9" style="29" customWidth="1"/>
    <col min="9" max="16380" width="9" style="24"/>
  </cols>
  <sheetData>
    <row r="1" s="23" customFormat="1" ht="34.5" customHeight="1" spans="1:8">
      <c r="A1" s="30" t="s">
        <v>74</v>
      </c>
      <c r="B1" s="30"/>
      <c r="C1" s="30"/>
      <c r="D1" s="30"/>
      <c r="E1" s="30"/>
      <c r="F1" s="30"/>
      <c r="G1" s="30"/>
      <c r="H1" s="30"/>
    </row>
    <row r="2" s="24" customFormat="1" ht="17.25" customHeight="1" spans="1:8">
      <c r="A2" s="25"/>
      <c r="B2" s="28"/>
      <c r="C2" s="28"/>
      <c r="D2" s="28"/>
      <c r="G2" s="31" t="s">
        <v>1</v>
      </c>
      <c r="H2" s="31"/>
    </row>
    <row r="3" s="25" customFormat="1" ht="24.95" customHeight="1" spans="1:8">
      <c r="A3" s="32" t="s">
        <v>75</v>
      </c>
      <c r="B3" s="33"/>
      <c r="C3" s="33"/>
      <c r="D3" s="33"/>
      <c r="E3" s="32" t="s">
        <v>76</v>
      </c>
      <c r="F3" s="33"/>
      <c r="G3" s="33"/>
      <c r="H3" s="34"/>
    </row>
    <row r="4" s="25" customFormat="1" ht="36" customHeight="1" spans="1:8">
      <c r="A4" s="35" t="s">
        <v>77</v>
      </c>
      <c r="B4" s="36" t="s">
        <v>78</v>
      </c>
      <c r="C4" s="36" t="s">
        <v>79</v>
      </c>
      <c r="D4" s="36" t="s">
        <v>5</v>
      </c>
      <c r="E4" s="35" t="s">
        <v>77</v>
      </c>
      <c r="F4" s="36" t="s">
        <v>78</v>
      </c>
      <c r="G4" s="36" t="s">
        <v>79</v>
      </c>
      <c r="H4" s="36" t="s">
        <v>5</v>
      </c>
    </row>
    <row r="5" s="26" customFormat="1" ht="24.95" customHeight="1" spans="1:8">
      <c r="A5" s="37" t="s">
        <v>80</v>
      </c>
      <c r="B5" s="38"/>
      <c r="C5" s="38"/>
      <c r="D5" s="39"/>
      <c r="E5" s="37" t="s">
        <v>81</v>
      </c>
      <c r="F5" s="40">
        <f>F6+F7+F8</f>
        <v>10</v>
      </c>
      <c r="G5" s="41"/>
      <c r="H5" s="39">
        <f t="shared" ref="H5:H10" si="0">(G5-F5)/F5</f>
        <v>-1</v>
      </c>
    </row>
    <row r="6" s="26" customFormat="1" ht="24.95" customHeight="1" spans="1:8">
      <c r="A6" s="37" t="s">
        <v>82</v>
      </c>
      <c r="B6" s="38"/>
      <c r="C6" s="38"/>
      <c r="D6" s="39"/>
      <c r="E6" s="42" t="s">
        <v>83</v>
      </c>
      <c r="F6" s="43">
        <v>10</v>
      </c>
      <c r="G6" s="38"/>
      <c r="H6" s="39">
        <f t="shared" si="0"/>
        <v>-1</v>
      </c>
    </row>
    <row r="7" s="26" customFormat="1" ht="24.95" customHeight="1" spans="1:8">
      <c r="A7" s="37" t="s">
        <v>84</v>
      </c>
      <c r="B7" s="38"/>
      <c r="C7" s="38"/>
      <c r="D7" s="39"/>
      <c r="E7" s="42" t="s">
        <v>85</v>
      </c>
      <c r="F7" s="43"/>
      <c r="G7" s="38"/>
      <c r="H7" s="39"/>
    </row>
    <row r="8" s="26" customFormat="1" ht="24.95" customHeight="1" spans="1:8">
      <c r="A8" s="44" t="s">
        <v>86</v>
      </c>
      <c r="B8" s="38"/>
      <c r="C8" s="38"/>
      <c r="D8" s="39"/>
      <c r="E8" s="42" t="s">
        <v>87</v>
      </c>
      <c r="F8" s="43"/>
      <c r="G8" s="38"/>
      <c r="H8" s="39"/>
    </row>
    <row r="9" s="26" customFormat="1" ht="24.95" customHeight="1" spans="1:8">
      <c r="A9" s="37" t="s">
        <v>88</v>
      </c>
      <c r="B9" s="38">
        <v>3000</v>
      </c>
      <c r="C9" s="38"/>
      <c r="D9" s="39">
        <f t="shared" ref="D9:D11" si="1">(C9-B9)/B9</f>
        <v>-1</v>
      </c>
      <c r="E9" s="37" t="s">
        <v>89</v>
      </c>
      <c r="F9" s="43">
        <f>F10+F11+F12</f>
        <v>700</v>
      </c>
      <c r="G9" s="43"/>
      <c r="H9" s="39">
        <f t="shared" si="0"/>
        <v>-1</v>
      </c>
    </row>
    <row r="10" s="26" customFormat="1" ht="24.95" customHeight="1" spans="1:8">
      <c r="A10" s="37" t="s">
        <v>90</v>
      </c>
      <c r="B10" s="38">
        <v>4500</v>
      </c>
      <c r="C10" s="38"/>
      <c r="D10" s="39">
        <f t="shared" si="1"/>
        <v>-1</v>
      </c>
      <c r="E10" s="42" t="s">
        <v>91</v>
      </c>
      <c r="F10" s="43">
        <v>700</v>
      </c>
      <c r="G10" s="43"/>
      <c r="H10" s="39">
        <f t="shared" si="0"/>
        <v>-1</v>
      </c>
    </row>
    <row r="11" s="26" customFormat="1" ht="24.95" customHeight="1" spans="1:8">
      <c r="A11" s="37" t="s">
        <v>92</v>
      </c>
      <c r="B11" s="38">
        <v>152500</v>
      </c>
      <c r="C11" s="38">
        <v>115907</v>
      </c>
      <c r="D11" s="39">
        <f t="shared" si="1"/>
        <v>-0.239954098360656</v>
      </c>
      <c r="E11" s="42" t="s">
        <v>93</v>
      </c>
      <c r="F11" s="43"/>
      <c r="G11" s="38"/>
      <c r="H11" s="39"/>
    </row>
    <row r="12" s="26" customFormat="1" ht="24.95" customHeight="1" spans="1:8">
      <c r="A12" s="37" t="s">
        <v>94</v>
      </c>
      <c r="B12" s="38"/>
      <c r="C12" s="38"/>
      <c r="D12" s="39"/>
      <c r="E12" s="42" t="s">
        <v>95</v>
      </c>
      <c r="F12" s="43"/>
      <c r="G12" s="38"/>
      <c r="H12" s="39"/>
    </row>
    <row r="13" s="26" customFormat="1" ht="24.95" customHeight="1" spans="1:8">
      <c r="A13" s="37" t="s">
        <v>96</v>
      </c>
      <c r="B13" s="38"/>
      <c r="C13" s="38"/>
      <c r="D13" s="39"/>
      <c r="E13" s="37" t="s">
        <v>97</v>
      </c>
      <c r="F13" s="43"/>
      <c r="G13" s="38"/>
      <c r="H13" s="39"/>
    </row>
    <row r="14" s="26" customFormat="1" ht="24.95" customHeight="1" spans="1:8">
      <c r="A14" s="37" t="s">
        <v>98</v>
      </c>
      <c r="B14" s="38">
        <v>1500</v>
      </c>
      <c r="C14" s="45">
        <v>1207</v>
      </c>
      <c r="D14" s="39">
        <f>(C14-B14)/B14</f>
        <v>-0.195333333333333</v>
      </c>
      <c r="E14" s="37" t="s">
        <v>99</v>
      </c>
      <c r="F14" s="43"/>
      <c r="G14" s="38"/>
      <c r="H14" s="39"/>
    </row>
    <row r="15" s="26" customFormat="1" ht="24.95" customHeight="1" spans="1:8">
      <c r="A15" s="37" t="s">
        <v>100</v>
      </c>
      <c r="B15" s="38"/>
      <c r="C15" s="45"/>
      <c r="D15" s="39"/>
      <c r="E15" s="37" t="s">
        <v>101</v>
      </c>
      <c r="F15" s="43"/>
      <c r="G15" s="38"/>
      <c r="H15" s="39"/>
    </row>
    <row r="16" s="26" customFormat="1" ht="24.95" customHeight="1" spans="1:8">
      <c r="A16" s="37" t="s">
        <v>102</v>
      </c>
      <c r="B16" s="38"/>
      <c r="C16" s="38"/>
      <c r="D16" s="39"/>
      <c r="E16" s="37" t="s">
        <v>103</v>
      </c>
      <c r="F16" s="43">
        <f>F17+F18+F19+F20+F21+F23</f>
        <v>145050</v>
      </c>
      <c r="G16" s="46">
        <f>G17+G18+G19+G20+G21+G23+G26</f>
        <v>110801</v>
      </c>
      <c r="H16" s="39">
        <f t="shared" ref="H16:H18" si="2">(G16-F16)/F16</f>
        <v>-0.236118579800069</v>
      </c>
    </row>
    <row r="17" s="26" customFormat="1" ht="24.95" customHeight="1" spans="1:8">
      <c r="A17" s="37" t="s">
        <v>104</v>
      </c>
      <c r="B17" s="38"/>
      <c r="C17" s="38"/>
      <c r="D17" s="39"/>
      <c r="E17" s="37" t="s">
        <v>105</v>
      </c>
      <c r="F17" s="43">
        <v>137550</v>
      </c>
      <c r="G17" s="47">
        <v>85910</v>
      </c>
      <c r="H17" s="39">
        <f t="shared" si="2"/>
        <v>-0.37542711741185</v>
      </c>
    </row>
    <row r="18" s="26" customFormat="1" ht="24.95" customHeight="1" spans="1:8">
      <c r="A18" s="37" t="s">
        <v>106</v>
      </c>
      <c r="B18" s="38">
        <v>1000</v>
      </c>
      <c r="C18" s="38">
        <v>711</v>
      </c>
      <c r="D18" s="39">
        <f>(C18-B18)/B18</f>
        <v>-0.289</v>
      </c>
      <c r="E18" s="37" t="s">
        <v>107</v>
      </c>
      <c r="F18" s="43">
        <v>3000</v>
      </c>
      <c r="G18" s="47">
        <v>91</v>
      </c>
      <c r="H18" s="39">
        <f t="shared" si="2"/>
        <v>-0.969666666666667</v>
      </c>
    </row>
    <row r="19" s="26" customFormat="1" ht="24.95" customHeight="1" spans="1:8">
      <c r="A19" s="37" t="s">
        <v>108</v>
      </c>
      <c r="B19" s="38"/>
      <c r="C19" s="38"/>
      <c r="D19" s="39"/>
      <c r="E19" s="37" t="s">
        <v>109</v>
      </c>
      <c r="F19" s="43">
        <v>4500</v>
      </c>
      <c r="G19" s="38"/>
      <c r="H19" s="39"/>
    </row>
    <row r="20" s="26" customFormat="1" ht="24.95" customHeight="1" spans="1:8">
      <c r="A20" s="48" t="s">
        <v>110</v>
      </c>
      <c r="B20" s="14"/>
      <c r="C20" s="14">
        <v>1284</v>
      </c>
      <c r="D20" s="39"/>
      <c r="E20" s="37" t="s">
        <v>111</v>
      </c>
      <c r="F20" s="43"/>
      <c r="G20" s="38"/>
      <c r="H20" s="39"/>
    </row>
    <row r="21" s="26" customFormat="1" ht="24.95" customHeight="1" spans="1:8">
      <c r="A21" s="48" t="s">
        <v>112</v>
      </c>
      <c r="B21" s="14"/>
      <c r="C21" s="14"/>
      <c r="D21" s="39"/>
      <c r="E21" s="37" t="s">
        <v>113</v>
      </c>
      <c r="F21" s="43"/>
      <c r="G21" s="38"/>
      <c r="H21" s="39"/>
    </row>
    <row r="22" s="24" customFormat="1" ht="24.95" customHeight="1" spans="1:8">
      <c r="A22" s="49"/>
      <c r="B22" s="50"/>
      <c r="C22" s="50"/>
      <c r="D22" s="39"/>
      <c r="E22" s="37" t="s">
        <v>114</v>
      </c>
      <c r="F22" s="51"/>
      <c r="G22" s="14"/>
      <c r="H22" s="39"/>
    </row>
    <row r="23" s="24" customFormat="1" ht="24.95" customHeight="1" spans="1:8">
      <c r="A23" s="48"/>
      <c r="B23" s="50"/>
      <c r="C23" s="50"/>
      <c r="D23" s="39"/>
      <c r="E23" s="37" t="s">
        <v>115</v>
      </c>
      <c r="F23" s="51"/>
      <c r="G23" s="14"/>
      <c r="H23" s="39"/>
    </row>
    <row r="24" s="24" customFormat="1" ht="24.95" customHeight="1" spans="1:8">
      <c r="A24" s="21"/>
      <c r="B24" s="50"/>
      <c r="C24" s="50"/>
      <c r="D24" s="39"/>
      <c r="E24" s="37" t="s">
        <v>116</v>
      </c>
      <c r="F24" s="52"/>
      <c r="G24" s="53"/>
      <c r="H24" s="39"/>
    </row>
    <row r="25" s="24" customFormat="1" ht="24.95" customHeight="1" spans="1:8">
      <c r="A25" s="21"/>
      <c r="B25" s="50"/>
      <c r="C25" s="50"/>
      <c r="D25" s="39"/>
      <c r="E25" s="37" t="s">
        <v>117</v>
      </c>
      <c r="F25" s="52"/>
      <c r="G25" s="53"/>
      <c r="H25" s="39"/>
    </row>
    <row r="26" s="24" customFormat="1" ht="24.95" customHeight="1" spans="1:8">
      <c r="A26" s="21"/>
      <c r="B26" s="50"/>
      <c r="C26" s="50"/>
      <c r="D26" s="39"/>
      <c r="E26" s="37" t="s">
        <v>118</v>
      </c>
      <c r="F26" s="52"/>
      <c r="G26" s="47">
        <v>24800</v>
      </c>
      <c r="H26" s="39"/>
    </row>
    <row r="27" s="24" customFormat="1" ht="24.95" customHeight="1" spans="1:8">
      <c r="A27" s="54"/>
      <c r="B27" s="50"/>
      <c r="C27" s="50"/>
      <c r="D27" s="39"/>
      <c r="E27" s="37" t="s">
        <v>119</v>
      </c>
      <c r="F27" s="53">
        <f>SUM(F28:F32)</f>
        <v>500</v>
      </c>
      <c r="G27" s="53">
        <f>SUM(G28:G32)</f>
        <v>1949</v>
      </c>
      <c r="H27" s="39">
        <f>(G27-F27)/F27</f>
        <v>2.898</v>
      </c>
    </row>
    <row r="28" s="24" customFormat="1" ht="24.95" customHeight="1" spans="1:8">
      <c r="A28" s="54"/>
      <c r="B28" s="50"/>
      <c r="C28" s="50"/>
      <c r="D28" s="39"/>
      <c r="E28" s="37" t="s">
        <v>120</v>
      </c>
      <c r="F28" s="53"/>
      <c r="G28" s="53"/>
      <c r="H28" s="39"/>
    </row>
    <row r="29" s="24" customFormat="1" ht="24.95" customHeight="1" spans="1:8">
      <c r="A29" s="54"/>
      <c r="B29" s="50"/>
      <c r="C29" s="50"/>
      <c r="D29" s="39"/>
      <c r="E29" s="55" t="s">
        <v>121</v>
      </c>
      <c r="F29" s="53"/>
      <c r="G29" s="53"/>
      <c r="H29" s="39"/>
    </row>
    <row r="30" s="24" customFormat="1" ht="24.95" customHeight="1" spans="1:8">
      <c r="A30" s="54"/>
      <c r="B30" s="50"/>
      <c r="C30" s="50"/>
      <c r="D30" s="39"/>
      <c r="E30" s="55" t="s">
        <v>122</v>
      </c>
      <c r="F30" s="53">
        <v>500</v>
      </c>
      <c r="G30" s="53"/>
      <c r="H30" s="39">
        <f>(G30-F30)/F30</f>
        <v>-1</v>
      </c>
    </row>
    <row r="31" s="24" customFormat="1" ht="24.95" customHeight="1" spans="1:8">
      <c r="A31" s="54"/>
      <c r="B31" s="50"/>
      <c r="C31" s="50"/>
      <c r="D31" s="39"/>
      <c r="E31" s="56" t="s">
        <v>123</v>
      </c>
      <c r="F31" s="52"/>
      <c r="G31" s="53">
        <v>1949</v>
      </c>
      <c r="H31" s="39"/>
    </row>
    <row r="32" s="24" customFormat="1" ht="24.95" customHeight="1" spans="1:8">
      <c r="A32" s="54"/>
      <c r="B32" s="50"/>
      <c r="C32" s="50"/>
      <c r="D32" s="39"/>
      <c r="E32" s="56" t="s">
        <v>124</v>
      </c>
      <c r="F32" s="52"/>
      <c r="G32" s="53"/>
      <c r="H32" s="39"/>
    </row>
    <row r="33" s="24" customFormat="1" ht="24.95" customHeight="1" spans="1:8">
      <c r="A33" s="54"/>
      <c r="B33" s="50"/>
      <c r="C33" s="50"/>
      <c r="D33" s="39"/>
      <c r="E33" s="54" t="s">
        <v>125</v>
      </c>
      <c r="F33" s="52">
        <f>SUM(F34:F43)</f>
        <v>50</v>
      </c>
      <c r="G33" s="52">
        <f>SUM(G34:G43)</f>
        <v>0</v>
      </c>
      <c r="H33" s="39"/>
    </row>
    <row r="34" s="24" customFormat="1" ht="24.95" customHeight="1" spans="1:8">
      <c r="A34" s="54"/>
      <c r="B34" s="50"/>
      <c r="C34" s="50"/>
      <c r="D34" s="39"/>
      <c r="E34" s="55" t="s">
        <v>126</v>
      </c>
      <c r="F34" s="52"/>
      <c r="G34" s="53"/>
      <c r="H34" s="39"/>
    </row>
    <row r="35" s="24" customFormat="1" ht="24.95" customHeight="1" spans="1:8">
      <c r="A35" s="54"/>
      <c r="B35" s="50"/>
      <c r="C35" s="50"/>
      <c r="D35" s="39"/>
      <c r="E35" s="55" t="s">
        <v>127</v>
      </c>
      <c r="F35" s="52">
        <v>50</v>
      </c>
      <c r="G35" s="53"/>
      <c r="H35" s="39"/>
    </row>
    <row r="36" s="24" customFormat="1" ht="24.95" customHeight="1" spans="1:8">
      <c r="A36" s="54"/>
      <c r="B36" s="50"/>
      <c r="C36" s="50"/>
      <c r="D36" s="39"/>
      <c r="E36" s="55" t="s">
        <v>128</v>
      </c>
      <c r="F36" s="52"/>
      <c r="G36" s="53"/>
      <c r="H36" s="39"/>
    </row>
    <row r="37" s="27" customFormat="1" ht="24.95" customHeight="1" spans="1:8">
      <c r="A37" s="54"/>
      <c r="B37" s="50"/>
      <c r="C37" s="50"/>
      <c r="D37" s="39"/>
      <c r="E37" s="55" t="s">
        <v>129</v>
      </c>
      <c r="F37" s="52"/>
      <c r="G37" s="53"/>
      <c r="H37" s="39"/>
    </row>
    <row r="38" s="24" customFormat="1" ht="24.95" customHeight="1" spans="1:8">
      <c r="A38" s="54"/>
      <c r="B38" s="50"/>
      <c r="C38" s="50"/>
      <c r="D38" s="39"/>
      <c r="E38" s="55" t="s">
        <v>130</v>
      </c>
      <c r="F38" s="52"/>
      <c r="G38" s="53"/>
      <c r="H38" s="39"/>
    </row>
    <row r="39" s="24" customFormat="1" ht="24.95" customHeight="1" spans="1:8">
      <c r="A39" s="48"/>
      <c r="B39" s="50"/>
      <c r="C39" s="50"/>
      <c r="D39" s="39"/>
      <c r="E39" s="55" t="s">
        <v>131</v>
      </c>
      <c r="F39" s="52"/>
      <c r="G39" s="53"/>
      <c r="H39" s="39"/>
    </row>
    <row r="40" s="24" customFormat="1" ht="24.95" customHeight="1" spans="1:8">
      <c r="A40" s="48"/>
      <c r="B40" s="50"/>
      <c r="C40" s="50"/>
      <c r="D40" s="39"/>
      <c r="E40" s="55" t="s">
        <v>132</v>
      </c>
      <c r="F40" s="52"/>
      <c r="G40" s="53"/>
      <c r="H40" s="39"/>
    </row>
    <row r="41" s="24" customFormat="1" ht="24.95" customHeight="1" spans="1:8">
      <c r="A41" s="48"/>
      <c r="B41" s="50"/>
      <c r="C41" s="50"/>
      <c r="D41" s="39"/>
      <c r="E41" s="55" t="s">
        <v>133</v>
      </c>
      <c r="F41" s="52"/>
      <c r="G41" s="53"/>
      <c r="H41" s="39"/>
    </row>
    <row r="42" s="24" customFormat="1" ht="24.95" customHeight="1" spans="1:8">
      <c r="A42" s="48"/>
      <c r="B42" s="57"/>
      <c r="C42" s="57"/>
      <c r="D42" s="39"/>
      <c r="E42" s="55" t="s">
        <v>134</v>
      </c>
      <c r="F42" s="52"/>
      <c r="G42" s="53"/>
      <c r="H42" s="39"/>
    </row>
    <row r="43" s="24" customFormat="1" ht="24.95" customHeight="1" spans="1:8">
      <c r="A43" s="48"/>
      <c r="B43" s="57"/>
      <c r="C43" s="57"/>
      <c r="D43" s="39"/>
      <c r="E43" s="55" t="s">
        <v>135</v>
      </c>
      <c r="F43" s="52"/>
      <c r="G43" s="53"/>
      <c r="H43" s="39"/>
    </row>
    <row r="44" s="24" customFormat="1" ht="24.95" customHeight="1" spans="1:8">
      <c r="A44" s="48"/>
      <c r="B44" s="57"/>
      <c r="C44" s="57"/>
      <c r="D44" s="39"/>
      <c r="E44" s="54" t="s">
        <v>136</v>
      </c>
      <c r="F44" s="52"/>
      <c r="G44" s="53"/>
      <c r="H44" s="39"/>
    </row>
    <row r="45" s="24" customFormat="1" ht="24.95" customHeight="1" spans="1:8">
      <c r="A45" s="48"/>
      <c r="B45" s="57"/>
      <c r="C45" s="57"/>
      <c r="D45" s="39"/>
      <c r="E45" s="55" t="s">
        <v>137</v>
      </c>
      <c r="F45" s="52"/>
      <c r="G45" s="53"/>
      <c r="H45" s="39"/>
    </row>
    <row r="46" s="24" customFormat="1" ht="24.95" customHeight="1" spans="1:8">
      <c r="A46" s="48"/>
      <c r="B46" s="57"/>
      <c r="C46" s="57"/>
      <c r="D46" s="39"/>
      <c r="E46" s="54" t="s">
        <v>138</v>
      </c>
      <c r="F46" s="53">
        <f>SUM(F47:F49)</f>
        <v>27702</v>
      </c>
      <c r="G46" s="53">
        <f>SUM(G47:G49)</f>
        <v>85865</v>
      </c>
      <c r="H46" s="39">
        <f t="shared" ref="H46:H54" si="3">(G46-F46)/F46</f>
        <v>2.09959569706158</v>
      </c>
    </row>
    <row r="47" s="24" customFormat="1" ht="24.95" customHeight="1" spans="1:8">
      <c r="A47" s="58"/>
      <c r="B47" s="57"/>
      <c r="C47" s="57"/>
      <c r="D47" s="39"/>
      <c r="E47" s="55" t="s">
        <v>139</v>
      </c>
      <c r="F47" s="52">
        <v>27102</v>
      </c>
      <c r="G47" s="53">
        <v>85488</v>
      </c>
      <c r="H47" s="39">
        <f t="shared" si="3"/>
        <v>2.15430595528005</v>
      </c>
    </row>
    <row r="48" s="24" customFormat="1" ht="24.95" customHeight="1" spans="1:8">
      <c r="A48" s="58"/>
      <c r="B48" s="57"/>
      <c r="C48" s="57"/>
      <c r="D48" s="39"/>
      <c r="E48" s="55" t="s">
        <v>140</v>
      </c>
      <c r="F48" s="52"/>
      <c r="G48" s="53"/>
      <c r="H48" s="39"/>
    </row>
    <row r="49" s="24" customFormat="1" ht="24.95" customHeight="1" spans="1:8">
      <c r="A49" s="58"/>
      <c r="B49" s="57"/>
      <c r="C49" s="57"/>
      <c r="D49" s="39"/>
      <c r="E49" s="55" t="s">
        <v>141</v>
      </c>
      <c r="F49" s="52">
        <v>600</v>
      </c>
      <c r="G49" s="53">
        <v>377</v>
      </c>
      <c r="H49" s="39">
        <f t="shared" si="3"/>
        <v>-0.371666666666667</v>
      </c>
    </row>
    <row r="50" s="24" customFormat="1" ht="24.95" customHeight="1" spans="1:8">
      <c r="A50" s="58"/>
      <c r="B50" s="57"/>
      <c r="C50" s="57"/>
      <c r="D50" s="39"/>
      <c r="E50" s="54" t="s">
        <v>142</v>
      </c>
      <c r="F50" s="52">
        <v>6500</v>
      </c>
      <c r="G50" s="45">
        <v>7543</v>
      </c>
      <c r="H50" s="39">
        <f t="shared" si="3"/>
        <v>0.160461538461538</v>
      </c>
    </row>
    <row r="51" s="24" customFormat="1" ht="24.95" customHeight="1" spans="1:8">
      <c r="A51" s="58"/>
      <c r="B51" s="57"/>
      <c r="C51" s="57"/>
      <c r="D51" s="39"/>
      <c r="E51" s="54" t="s">
        <v>143</v>
      </c>
      <c r="F51" s="52">
        <v>50</v>
      </c>
      <c r="G51" s="45">
        <v>117</v>
      </c>
      <c r="H51" s="39">
        <f t="shared" si="3"/>
        <v>1.34</v>
      </c>
    </row>
    <row r="52" s="24" customFormat="1" ht="24.95" customHeight="1" spans="1:8">
      <c r="A52" s="58"/>
      <c r="B52" s="57"/>
      <c r="C52" s="57"/>
      <c r="D52" s="39"/>
      <c r="E52" s="54" t="s">
        <v>144</v>
      </c>
      <c r="F52" s="52"/>
      <c r="G52" s="47">
        <v>11283</v>
      </c>
      <c r="H52" s="39"/>
    </row>
    <row r="53" s="24" customFormat="1" ht="24.95" customHeight="1" spans="1:8">
      <c r="A53" s="59" t="s">
        <v>145</v>
      </c>
      <c r="B53" s="53">
        <f>SUM(B5:B21)</f>
        <v>162500</v>
      </c>
      <c r="C53" s="53">
        <f>SUM(C5:C21)</f>
        <v>119109</v>
      </c>
      <c r="D53" s="39">
        <f t="shared" ref="D53:D56" si="4">(C53-B53)/B53</f>
        <v>-0.267021538461538</v>
      </c>
      <c r="E53" s="59" t="s">
        <v>146</v>
      </c>
      <c r="F53" s="60">
        <f>F5+F9+F13+F16+F27+F33+F44+F46+F50+F51+F52</f>
        <v>180562</v>
      </c>
      <c r="G53" s="60">
        <f>G5+G9+G13+G16+G27+G33+G44+G46+G50+G51+G52</f>
        <v>217558</v>
      </c>
      <c r="H53" s="39">
        <f t="shared" si="3"/>
        <v>0.204893609951153</v>
      </c>
    </row>
    <row r="54" s="24" customFormat="1" ht="24.95" customHeight="1" spans="1:8">
      <c r="A54" s="59" t="s">
        <v>147</v>
      </c>
      <c r="B54" s="61">
        <v>61803</v>
      </c>
      <c r="C54" s="61">
        <f>C55+C58+C62</f>
        <v>160611</v>
      </c>
      <c r="D54" s="39">
        <f t="shared" si="4"/>
        <v>1.59875734187661</v>
      </c>
      <c r="E54" s="59" t="s">
        <v>148</v>
      </c>
      <c r="F54" s="53">
        <f>F55+F59+F60</f>
        <v>27938</v>
      </c>
      <c r="G54" s="53">
        <f>G55+G59+G60</f>
        <v>27938</v>
      </c>
      <c r="H54" s="39">
        <f t="shared" si="3"/>
        <v>0</v>
      </c>
    </row>
    <row r="55" s="24" customFormat="1" ht="24.95" customHeight="1" spans="1:8">
      <c r="A55" s="21" t="s">
        <v>149</v>
      </c>
      <c r="B55" s="53">
        <f>SUM(B56:B57)</f>
        <v>6000</v>
      </c>
      <c r="C55" s="53">
        <f>SUM(C56)</f>
        <v>2305</v>
      </c>
      <c r="D55" s="39">
        <f t="shared" si="4"/>
        <v>-0.615833333333333</v>
      </c>
      <c r="E55" s="21" t="s">
        <v>150</v>
      </c>
      <c r="F55" s="62"/>
      <c r="G55" s="53"/>
      <c r="H55" s="39"/>
    </row>
    <row r="56" s="24" customFormat="1" ht="24.95" customHeight="1" spans="1:8">
      <c r="A56" s="21" t="s">
        <v>151</v>
      </c>
      <c r="B56" s="53">
        <v>6000</v>
      </c>
      <c r="C56" s="53">
        <v>2305</v>
      </c>
      <c r="D56" s="39">
        <f t="shared" si="4"/>
        <v>-0.615833333333333</v>
      </c>
      <c r="E56" s="21" t="s">
        <v>152</v>
      </c>
      <c r="F56" s="62"/>
      <c r="G56" s="53"/>
      <c r="H56" s="39"/>
    </row>
    <row r="57" s="24" customFormat="1" ht="24.95" customHeight="1" spans="1:8">
      <c r="A57" s="21" t="s">
        <v>153</v>
      </c>
      <c r="B57" s="53"/>
      <c r="C57" s="53"/>
      <c r="D57" s="39"/>
      <c r="E57" s="21" t="s">
        <v>154</v>
      </c>
      <c r="F57" s="62"/>
      <c r="G57" s="53"/>
      <c r="H57" s="39"/>
    </row>
    <row r="58" s="24" customFormat="1" ht="24.95" customHeight="1" spans="1:8">
      <c r="A58" s="21" t="s">
        <v>155</v>
      </c>
      <c r="B58" s="53"/>
      <c r="C58" s="53">
        <v>23768</v>
      </c>
      <c r="D58" s="39"/>
      <c r="E58" s="21" t="s">
        <v>156</v>
      </c>
      <c r="F58" s="51"/>
      <c r="G58" s="53"/>
      <c r="H58" s="39"/>
    </row>
    <row r="59" s="24" customFormat="1" ht="24.95" customHeight="1" spans="1:8">
      <c r="A59" s="21" t="s">
        <v>157</v>
      </c>
      <c r="B59" s="53"/>
      <c r="C59" s="53"/>
      <c r="D59" s="39"/>
      <c r="E59" s="63" t="s">
        <v>158</v>
      </c>
      <c r="F59" s="52">
        <v>27938</v>
      </c>
      <c r="G59" s="53">
        <v>27938</v>
      </c>
      <c r="H59" s="39">
        <f t="shared" ref="H59:H62" si="5">(G59-F59)/F59</f>
        <v>0</v>
      </c>
    </row>
    <row r="60" s="24" customFormat="1" ht="24.95" customHeight="1" spans="1:8">
      <c r="A60" s="21" t="s">
        <v>159</v>
      </c>
      <c r="B60" s="53"/>
      <c r="C60" s="53"/>
      <c r="D60" s="39"/>
      <c r="E60" s="63" t="s">
        <v>160</v>
      </c>
      <c r="F60" s="64"/>
      <c r="G60" s="53"/>
      <c r="H60" s="39"/>
    </row>
    <row r="61" s="24" customFormat="1" ht="24.95" customHeight="1" spans="1:8">
      <c r="A61" s="63" t="s">
        <v>161</v>
      </c>
      <c r="B61" s="53"/>
      <c r="C61" s="53"/>
      <c r="D61" s="39"/>
      <c r="E61" s="65"/>
      <c r="F61" s="66"/>
      <c r="G61" s="53"/>
      <c r="H61" s="39"/>
    </row>
    <row r="62" s="24" customFormat="1" ht="24.95" customHeight="1" spans="1:8">
      <c r="A62" s="63" t="s">
        <v>162</v>
      </c>
      <c r="B62" s="53">
        <v>40000</v>
      </c>
      <c r="C62" s="53">
        <v>134538</v>
      </c>
      <c r="D62" s="39">
        <f>(C62-B62)/B62</f>
        <v>2.36345</v>
      </c>
      <c r="E62" s="59" t="s">
        <v>163</v>
      </c>
      <c r="F62" s="60">
        <f>F53+F54</f>
        <v>208500</v>
      </c>
      <c r="G62" s="53">
        <f>G53+G54</f>
        <v>245496</v>
      </c>
      <c r="H62" s="39">
        <f t="shared" si="5"/>
        <v>0.177438848920863</v>
      </c>
    </row>
    <row r="63" s="24" customFormat="1" ht="24.95" customHeight="1" spans="1:8">
      <c r="A63" s="63"/>
      <c r="B63" s="53"/>
      <c r="C63" s="53"/>
      <c r="D63" s="39"/>
      <c r="E63" s="67" t="s">
        <v>164</v>
      </c>
      <c r="F63" s="68"/>
      <c r="G63" s="53">
        <v>34224</v>
      </c>
      <c r="H63" s="39"/>
    </row>
    <row r="64" s="24" customFormat="1" ht="24.95" customHeight="1" spans="1:8">
      <c r="A64" s="63"/>
      <c r="B64" s="53"/>
      <c r="C64" s="53"/>
      <c r="D64" s="39"/>
      <c r="E64" s="63"/>
      <c r="F64" s="64"/>
      <c r="G64" s="53"/>
      <c r="H64" s="39"/>
    </row>
    <row r="65" s="24" customFormat="1" ht="24.95" customHeight="1" spans="1:8">
      <c r="A65" s="59" t="s">
        <v>165</v>
      </c>
      <c r="B65" s="53">
        <f>B53+B55+B58+B62</f>
        <v>208500</v>
      </c>
      <c r="C65" s="53">
        <f>C53+C55+C58+C62</f>
        <v>279720</v>
      </c>
      <c r="D65" s="39">
        <f>(C65-B65)/B65</f>
        <v>0.34158273381295</v>
      </c>
      <c r="E65" s="59" t="s">
        <v>166</v>
      </c>
      <c r="F65" s="53">
        <f>F62+F63</f>
        <v>208500</v>
      </c>
      <c r="G65" s="53">
        <f>G62+G63</f>
        <v>279720</v>
      </c>
      <c r="H65" s="39">
        <f>(G65-F65)/F65</f>
        <v>0.34158273381295</v>
      </c>
    </row>
    <row r="66" s="24" customFormat="1" ht="20.1" customHeight="1" spans="2:7">
      <c r="B66" s="28"/>
      <c r="C66" s="28"/>
      <c r="D66" s="28"/>
      <c r="G66" s="29"/>
    </row>
  </sheetData>
  <mergeCells count="4">
    <mergeCell ref="A1:H1"/>
    <mergeCell ref="G2:H2"/>
    <mergeCell ref="A3:C3"/>
    <mergeCell ref="E3:G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$A1:$XFD1"/>
    </sheetView>
  </sheetViews>
  <sheetFormatPr defaultColWidth="9" defaultRowHeight="13.5" outlineLevelCol="6"/>
  <cols>
    <col min="1" max="1" width="28.375" style="2" customWidth="1"/>
    <col min="2" max="3" width="11.625" style="2" customWidth="1"/>
    <col min="4" max="4" width="37.875" style="2" customWidth="1"/>
    <col min="5" max="5" width="12.75" style="2" customWidth="1"/>
    <col min="6" max="6" width="14.375" style="2" customWidth="1"/>
    <col min="7" max="7" width="16.5" style="2" customWidth="1"/>
    <col min="8" max="16384" width="9" style="2"/>
  </cols>
  <sheetData>
    <row r="1" s="1" customFormat="1" ht="27" spans="1:7">
      <c r="A1" s="3" t="s">
        <v>167</v>
      </c>
      <c r="B1" s="3"/>
      <c r="C1" s="3"/>
      <c r="D1" s="3"/>
      <c r="E1" s="3"/>
      <c r="F1" s="3"/>
      <c r="G1" s="4"/>
    </row>
    <row r="2" spans="1:7">
      <c r="A2" s="5"/>
      <c r="B2" s="5"/>
      <c r="C2" s="5"/>
      <c r="D2" s="6" t="s">
        <v>168</v>
      </c>
      <c r="E2" s="6"/>
      <c r="F2" s="6"/>
      <c r="G2" s="7"/>
    </row>
    <row r="3" ht="14.25" spans="1:7">
      <c r="A3" s="8" t="s">
        <v>169</v>
      </c>
      <c r="B3" s="9"/>
      <c r="C3" s="10"/>
      <c r="D3" s="11" t="s">
        <v>170</v>
      </c>
      <c r="E3" s="11"/>
      <c r="F3" s="11"/>
      <c r="G3" s="12"/>
    </row>
    <row r="4" ht="27" spans="1:7">
      <c r="A4" s="13" t="s">
        <v>171</v>
      </c>
      <c r="B4" s="14" t="s">
        <v>3</v>
      </c>
      <c r="C4" s="14" t="s">
        <v>172</v>
      </c>
      <c r="D4" s="13" t="s">
        <v>171</v>
      </c>
      <c r="E4" s="14" t="s">
        <v>3</v>
      </c>
      <c r="F4" s="14" t="s">
        <v>172</v>
      </c>
      <c r="G4" s="12"/>
    </row>
    <row r="5" ht="23.25" customHeight="1" spans="1:7">
      <c r="A5" s="15" t="s">
        <v>173</v>
      </c>
      <c r="B5" s="15"/>
      <c r="C5" s="15"/>
      <c r="D5" s="16" t="s">
        <v>174</v>
      </c>
      <c r="E5" s="15"/>
      <c r="F5" s="15"/>
      <c r="G5" s="17"/>
    </row>
    <row r="6" ht="23.25" customHeight="1" spans="1:7">
      <c r="A6" s="15" t="s">
        <v>175</v>
      </c>
      <c r="B6" s="13"/>
      <c r="C6" s="13"/>
      <c r="D6" s="16" t="s">
        <v>176</v>
      </c>
      <c r="E6" s="13"/>
      <c r="F6" s="13"/>
      <c r="G6" s="12"/>
    </row>
    <row r="7" ht="23.25" customHeight="1" spans="1:7">
      <c r="A7" s="15" t="s">
        <v>177</v>
      </c>
      <c r="B7" s="13"/>
      <c r="C7" s="13"/>
      <c r="D7" s="16" t="s">
        <v>178</v>
      </c>
      <c r="E7" s="13"/>
      <c r="F7" s="13"/>
      <c r="G7" s="12"/>
    </row>
    <row r="8" ht="23.25" customHeight="1" spans="1:7">
      <c r="A8" s="15" t="s">
        <v>179</v>
      </c>
      <c r="B8" s="13"/>
      <c r="C8" s="13"/>
      <c r="D8" s="16" t="s">
        <v>180</v>
      </c>
      <c r="E8" s="13"/>
      <c r="F8" s="13"/>
      <c r="G8" s="12"/>
    </row>
    <row r="9" ht="23.25" customHeight="1" spans="1:7">
      <c r="A9" s="15" t="s">
        <v>181</v>
      </c>
      <c r="B9" s="18">
        <v>2500</v>
      </c>
      <c r="C9" s="18">
        <v>48700</v>
      </c>
      <c r="D9" s="16" t="s">
        <v>182</v>
      </c>
      <c r="E9" s="13"/>
      <c r="F9" s="13"/>
      <c r="G9" s="12"/>
    </row>
    <row r="10" ht="23.25" customHeight="1" spans="1:7">
      <c r="A10" s="15" t="s">
        <v>183</v>
      </c>
      <c r="B10" s="18">
        <v>2500</v>
      </c>
      <c r="C10" s="18">
        <f>SUM(C5:C9)</f>
        <v>48700</v>
      </c>
      <c r="D10" s="16" t="s">
        <v>184</v>
      </c>
      <c r="E10" s="18">
        <v>2500</v>
      </c>
      <c r="F10" s="18">
        <v>16277</v>
      </c>
      <c r="G10" s="19"/>
    </row>
    <row r="11" ht="23.25" customHeight="1" spans="1:7">
      <c r="A11" s="20" t="s">
        <v>185</v>
      </c>
      <c r="B11" s="18"/>
      <c r="C11" s="18"/>
      <c r="D11" s="20" t="s">
        <v>186</v>
      </c>
      <c r="E11" s="18">
        <v>2500</v>
      </c>
      <c r="F11" s="18">
        <f>SUM(F5:F10)</f>
        <v>16277</v>
      </c>
      <c r="G11" s="19"/>
    </row>
    <row r="12" ht="23.25" customHeight="1" spans="1:7">
      <c r="A12" s="20"/>
      <c r="B12" s="18"/>
      <c r="C12" s="18"/>
      <c r="D12" s="21" t="s">
        <v>187</v>
      </c>
      <c r="E12" s="18"/>
      <c r="F12" s="18">
        <v>29000</v>
      </c>
      <c r="G12" s="19"/>
    </row>
    <row r="13" ht="23.25" customHeight="1" spans="1:7">
      <c r="A13" s="20"/>
      <c r="B13" s="18"/>
      <c r="C13" s="18"/>
      <c r="D13" s="21" t="s">
        <v>188</v>
      </c>
      <c r="E13" s="18"/>
      <c r="F13" s="18">
        <v>3423</v>
      </c>
      <c r="G13" s="19"/>
    </row>
    <row r="14" ht="23.25" customHeight="1" spans="1:7">
      <c r="A14" s="20"/>
      <c r="B14" s="18"/>
      <c r="C14" s="18"/>
      <c r="D14" s="21"/>
      <c r="E14" s="18"/>
      <c r="F14" s="18"/>
      <c r="G14" s="19"/>
    </row>
    <row r="15" ht="23.25" customHeight="1" spans="1:7">
      <c r="A15" s="20"/>
      <c r="B15" s="18"/>
      <c r="C15" s="18"/>
      <c r="D15" s="21"/>
      <c r="E15" s="18"/>
      <c r="F15" s="18"/>
      <c r="G15" s="19"/>
    </row>
    <row r="16" ht="23.25" customHeight="1" spans="1:7">
      <c r="A16" s="20"/>
      <c r="B16" s="18"/>
      <c r="C16" s="18"/>
      <c r="D16" s="20"/>
      <c r="E16" s="18"/>
      <c r="F16" s="18"/>
      <c r="G16" s="19"/>
    </row>
    <row r="17" ht="23.25" customHeight="1" spans="1:7">
      <c r="A17" s="20"/>
      <c r="B17" s="18"/>
      <c r="C17" s="18"/>
      <c r="D17" s="20"/>
      <c r="E17" s="20"/>
      <c r="F17" s="20"/>
      <c r="G17" s="19"/>
    </row>
    <row r="18" ht="23.25" customHeight="1" spans="1:7">
      <c r="A18" s="22" t="s">
        <v>165</v>
      </c>
      <c r="B18" s="18">
        <f>SUM(B10:B11)</f>
        <v>2500</v>
      </c>
      <c r="C18" s="18">
        <f>SUM(C10:C11)</f>
        <v>48700</v>
      </c>
      <c r="D18" s="22" t="s">
        <v>166</v>
      </c>
      <c r="E18" s="18">
        <f>SUM(E11:E13)</f>
        <v>2500</v>
      </c>
      <c r="F18" s="18">
        <f>SUM(F11:F13)</f>
        <v>48700</v>
      </c>
      <c r="G18" s="19"/>
    </row>
  </sheetData>
  <mergeCells count="4">
    <mergeCell ref="A1:F1"/>
    <mergeCell ref="D2:F2"/>
    <mergeCell ref="A3:C3"/>
    <mergeCell ref="D3:F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 </cp:lastModifiedBy>
  <dcterms:created xsi:type="dcterms:W3CDTF">2021-11-26T03:06:00Z</dcterms:created>
  <cp:lastPrinted>2022-11-14T07:13:00Z</cp:lastPrinted>
  <dcterms:modified xsi:type="dcterms:W3CDTF">2023-02-14T03:46:45Z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B0917FFEAE504C21B9F453EE01E5C8B1</vt:lpwstr>
  </property>
  <property fmtid="{D5CDD505-2E9C-101B-9397-08002B2CF9AE}" pid="3" name="KSOProductBuildVer">
    <vt:lpwstr>2052-11.1.0.13703</vt:lpwstr>
  </property>
</Properties>
</file>